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egrogan/Desktop/Board Mtgs/May 2019/"/>
    </mc:Choice>
  </mc:AlternateContent>
  <xr:revisionPtr revIDLastSave="0" documentId="13_ncr:1_{154F8B07-AE9D-C642-8B02-9033C81A195D}" xr6:coauthVersionLast="36" xr6:coauthVersionMax="36" xr10:uidLastSave="{00000000-0000-0000-0000-000000000000}"/>
  <bookViews>
    <workbookView xWindow="0" yWindow="460" windowWidth="31240" windowHeight="16720" xr2:uid="{00000000-000D-0000-FFFF-FFFF00000000}"/>
  </bookViews>
  <sheets>
    <sheet name="Region FS Report-Monthly" sheetId="1" r:id="rId1"/>
    <sheet name="AC description" sheetId="8" r:id="rId2"/>
    <sheet name="Charter payments" sheetId="2" r:id="rId3"/>
    <sheet name="Scholarships Awarded" sheetId="3" r:id="rId4"/>
    <sheet name="Region treasurer info" sheetId="4" r:id="rId5"/>
    <sheet name="Signature Page" sheetId="7"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1" l="1"/>
  <c r="N8" i="1"/>
  <c r="N60" i="1"/>
  <c r="M21" i="1"/>
  <c r="M59" i="1"/>
  <c r="L42" i="1"/>
  <c r="L21" i="1"/>
  <c r="L59" i="1"/>
  <c r="K14" i="1"/>
  <c r="K42" i="1"/>
  <c r="K21" i="1"/>
  <c r="K59" i="1"/>
  <c r="J42" i="1"/>
  <c r="J21" i="1"/>
  <c r="J59" i="1"/>
  <c r="I21" i="1"/>
  <c r="I42" i="1"/>
  <c r="I14" i="1"/>
  <c r="I59" i="1"/>
  <c r="H42" i="1"/>
  <c r="H21" i="1"/>
  <c r="H59" i="1"/>
  <c r="G59" i="1"/>
  <c r="G42" i="1"/>
  <c r="G21" i="1"/>
  <c r="F21" i="1"/>
  <c r="F42" i="1"/>
  <c r="F59" i="1"/>
  <c r="E42" i="1"/>
  <c r="E21" i="1"/>
  <c r="E59" i="1"/>
  <c r="D42" i="1"/>
  <c r="D21" i="1"/>
  <c r="D59" i="1"/>
  <c r="C59" i="1"/>
  <c r="C21" i="1"/>
  <c r="B21" i="1"/>
  <c r="N21" i="1" s="1"/>
  <c r="B59" i="1"/>
  <c r="N11" i="1" l="1"/>
  <c r="N42" i="1"/>
  <c r="N41" i="1"/>
  <c r="N40" i="1"/>
  <c r="N39" i="1"/>
  <c r="N38" i="1"/>
  <c r="N37" i="1"/>
  <c r="N36" i="1"/>
  <c r="N35" i="1"/>
  <c r="N34" i="1"/>
  <c r="N33" i="1"/>
  <c r="N32" i="1"/>
  <c r="N31" i="1"/>
  <c r="N30" i="1"/>
  <c r="N29" i="1"/>
  <c r="N28" i="1"/>
  <c r="N23" i="1"/>
  <c r="N22" i="1"/>
  <c r="N19" i="1"/>
  <c r="N18" i="1"/>
  <c r="N17" i="1"/>
  <c r="N16" i="1"/>
  <c r="N15" i="1"/>
  <c r="N14" i="1"/>
  <c r="M10" i="1"/>
  <c r="L10" i="1"/>
  <c r="K10" i="1"/>
  <c r="J10" i="1"/>
  <c r="I10" i="1"/>
  <c r="H10" i="1"/>
  <c r="G10" i="1"/>
  <c r="F10" i="1"/>
  <c r="E10" i="1"/>
  <c r="D10" i="1"/>
  <c r="M9" i="1"/>
  <c r="L9" i="1"/>
  <c r="K9" i="1"/>
  <c r="J9" i="1"/>
  <c r="I9" i="1"/>
  <c r="H9" i="1"/>
  <c r="G9" i="1"/>
  <c r="F9" i="1"/>
  <c r="E9" i="1"/>
  <c r="D9" i="1"/>
  <c r="M8" i="1"/>
  <c r="L8" i="1"/>
  <c r="K8" i="1"/>
  <c r="J8" i="1"/>
  <c r="I8" i="1"/>
  <c r="H8" i="1"/>
  <c r="G8" i="1"/>
  <c r="F8" i="1"/>
  <c r="E8" i="1"/>
  <c r="D8" i="1"/>
  <c r="C9" i="1"/>
  <c r="C10" i="1"/>
  <c r="C8" i="1"/>
  <c r="M60" i="1"/>
  <c r="L60" i="1"/>
  <c r="K60" i="1"/>
  <c r="J60" i="1"/>
  <c r="I60" i="1"/>
  <c r="H60" i="1"/>
  <c r="G60" i="1"/>
  <c r="F60" i="1"/>
  <c r="E60" i="1"/>
  <c r="D60" i="1"/>
  <c r="C60" i="1"/>
  <c r="B60" i="1"/>
  <c r="N56" i="1"/>
  <c r="N55" i="1"/>
  <c r="N54" i="1"/>
  <c r="N53" i="1"/>
  <c r="N52" i="1"/>
  <c r="N50" i="1"/>
  <c r="N48" i="1"/>
  <c r="N47" i="1"/>
  <c r="N46" i="1"/>
  <c r="L45" i="1"/>
  <c r="K45" i="1"/>
  <c r="J45" i="1"/>
  <c r="I45" i="1"/>
  <c r="H45" i="1"/>
  <c r="G45" i="1"/>
  <c r="F45" i="1"/>
  <c r="E45" i="1"/>
  <c r="D45" i="1"/>
  <c r="C45" i="1"/>
  <c r="B45" i="1"/>
  <c r="N44" i="1"/>
  <c r="N43" i="1"/>
  <c r="M45" i="1"/>
  <c r="N27" i="1"/>
  <c r="N26" i="1"/>
  <c r="N25" i="1"/>
  <c r="M24" i="1"/>
  <c r="L24" i="1"/>
  <c r="K24" i="1"/>
  <c r="J24" i="1"/>
  <c r="I24" i="1"/>
  <c r="H24" i="1"/>
  <c r="G24" i="1"/>
  <c r="F24" i="1"/>
  <c r="E24" i="1"/>
  <c r="D24" i="1"/>
  <c r="C24" i="1"/>
  <c r="B24" i="1"/>
  <c r="N13" i="1"/>
  <c r="N12" i="1"/>
  <c r="B11" i="1"/>
  <c r="K11" i="1" l="1"/>
  <c r="N24" i="1"/>
  <c r="N49" i="1" s="1"/>
  <c r="N51" i="1"/>
  <c r="N61" i="1" s="1"/>
  <c r="C11" i="1"/>
  <c r="N45" i="1"/>
  <c r="J11" i="1"/>
  <c r="B49" i="1"/>
  <c r="B51" i="1" s="1"/>
  <c r="F49" i="1"/>
  <c r="J49" i="1"/>
  <c r="C49" i="1"/>
  <c r="G49" i="1"/>
  <c r="K49" i="1"/>
  <c r="K51" i="1" s="1"/>
  <c r="K61" i="1" s="1"/>
  <c r="E49" i="1"/>
  <c r="I49" i="1"/>
  <c r="D49" i="1"/>
  <c r="H49" i="1"/>
  <c r="L49" i="1"/>
  <c r="G11" i="1"/>
  <c r="F11" i="1"/>
  <c r="D11" i="1"/>
  <c r="H11" i="1"/>
  <c r="L11" i="1"/>
  <c r="E11" i="1"/>
  <c r="I11" i="1"/>
  <c r="M11" i="1"/>
  <c r="M49" i="1"/>
  <c r="C51" i="1" l="1"/>
  <c r="C61" i="1" s="1"/>
  <c r="J51" i="1"/>
  <c r="J61" i="1" s="1"/>
  <c r="I51" i="1"/>
  <c r="I61" i="1" s="1"/>
  <c r="G51" i="1"/>
  <c r="G61" i="1" s="1"/>
  <c r="E51" i="1"/>
  <c r="E61" i="1" s="1"/>
  <c r="D51" i="1"/>
  <c r="D61" i="1" s="1"/>
  <c r="L51" i="1"/>
  <c r="L61" i="1" s="1"/>
  <c r="H51" i="1"/>
  <c r="H61" i="1" s="1"/>
  <c r="F51" i="1"/>
  <c r="F61" i="1" s="1"/>
  <c r="M51" i="1"/>
  <c r="M61" i="1" s="1"/>
  <c r="B61" i="1"/>
</calcChain>
</file>

<file path=xl/sharedStrings.xml><?xml version="1.0" encoding="utf-8"?>
<sst xmlns="http://schemas.openxmlformats.org/spreadsheetml/2006/main" count="138" uniqueCount="131">
  <si>
    <t>TOTAL</t>
  </si>
  <si>
    <t xml:space="preserve">Cash - Checking </t>
  </si>
  <si>
    <t>Cash - Saving</t>
  </si>
  <si>
    <t>Invested Reserves</t>
  </si>
  <si>
    <t xml:space="preserve">Total Cash </t>
  </si>
  <si>
    <t>Revenue</t>
  </si>
  <si>
    <t>Dues Rebate</t>
  </si>
  <si>
    <t>Sposorship Fees</t>
  </si>
  <si>
    <t>Region Conferences</t>
  </si>
  <si>
    <t>Legislative Dinner</t>
  </si>
  <si>
    <t>Advertising Fees</t>
  </si>
  <si>
    <t>Contributions  Recd</t>
  </si>
  <si>
    <t>Other Income</t>
  </si>
  <si>
    <t>Total Income</t>
  </si>
  <si>
    <t>Expenses</t>
  </si>
  <si>
    <t>Professional Services</t>
  </si>
  <si>
    <t>Honorariums</t>
  </si>
  <si>
    <t>Printing</t>
  </si>
  <si>
    <t>Office Supplies</t>
  </si>
  <si>
    <t>Rent</t>
  </si>
  <si>
    <t>Telephone</t>
  </si>
  <si>
    <t>Travel</t>
  </si>
  <si>
    <t>Meals</t>
  </si>
  <si>
    <t>Lodging</t>
  </si>
  <si>
    <t>Awards</t>
  </si>
  <si>
    <t>Rebates to Charters ( 1)</t>
  </si>
  <si>
    <t>Loan Repayment</t>
  </si>
  <si>
    <t>Contributions</t>
  </si>
  <si>
    <t>Scholarships</t>
  </si>
  <si>
    <t>Miscellaneous - General &amp; Admin</t>
  </si>
  <si>
    <t>Total Expenses</t>
  </si>
  <si>
    <t>Net Revenue</t>
  </si>
  <si>
    <t>Total Cash Available</t>
  </si>
  <si>
    <t>Cash - Checking</t>
  </si>
  <si>
    <t>Cash - Savings</t>
  </si>
  <si>
    <t>Total Cash</t>
  </si>
  <si>
    <t>Interest Income</t>
  </si>
  <si>
    <t>Month</t>
  </si>
  <si>
    <t>July</t>
  </si>
  <si>
    <t>August</t>
  </si>
  <si>
    <t>September</t>
  </si>
  <si>
    <t>October</t>
  </si>
  <si>
    <t>November</t>
  </si>
  <si>
    <t>December</t>
  </si>
  <si>
    <t>January</t>
  </si>
  <si>
    <t>February</t>
  </si>
  <si>
    <t>March</t>
  </si>
  <si>
    <t>April</t>
  </si>
  <si>
    <t>May</t>
  </si>
  <si>
    <t>June</t>
  </si>
  <si>
    <t>Cash Opening Balance</t>
  </si>
  <si>
    <t>Cash Closing Balance</t>
  </si>
  <si>
    <t>This should be manual input.</t>
  </si>
  <si>
    <t>This should be "Zero".If there is a number, please check all the transactions for discrepency.</t>
  </si>
  <si>
    <t>Please input June 30th closing balance amount manually ONLY in JULY. Rest of the month will auto calculate the opening balances.</t>
  </si>
  <si>
    <t>Notes</t>
  </si>
  <si>
    <t>INCOME &amp; EXPENSE STATEMENT</t>
  </si>
  <si>
    <t>List of All Payments to Every Charter</t>
  </si>
  <si>
    <t>Name of Charter</t>
  </si>
  <si>
    <t>Recipients Name</t>
  </si>
  <si>
    <t>Amount Paid</t>
  </si>
  <si>
    <t>EIN #</t>
  </si>
  <si>
    <t>Tax Status</t>
  </si>
  <si>
    <t>Name of Recipient</t>
  </si>
  <si>
    <t>Address of Recipient</t>
  </si>
  <si>
    <t>Amount Given</t>
  </si>
  <si>
    <t>Purpose</t>
  </si>
  <si>
    <r>
      <t>Region Treasurer</t>
    </r>
    <r>
      <rPr>
        <u/>
        <sz val="12"/>
        <color theme="1"/>
        <rFont val="Arial"/>
        <family val="2"/>
      </rPr>
      <t>:</t>
    </r>
  </si>
  <si>
    <r>
      <t>Mailing Address</t>
    </r>
    <r>
      <rPr>
        <u/>
        <sz val="12"/>
        <color theme="1"/>
        <rFont val="Arial"/>
        <family val="2"/>
      </rPr>
      <t>:</t>
    </r>
  </si>
  <si>
    <t>Day Time Telephone:</t>
  </si>
  <si>
    <t>FAX number</t>
  </si>
  <si>
    <t>E-mail address:</t>
  </si>
  <si>
    <t xml:space="preserve">Name: </t>
  </si>
  <si>
    <t xml:space="preserve">School: </t>
  </si>
  <si>
    <t xml:space="preserve">District: </t>
  </si>
  <si>
    <t xml:space="preserve">Street: </t>
  </si>
  <si>
    <t xml:space="preserve">City: </t>
  </si>
  <si>
    <t xml:space="preserve">State: </t>
  </si>
  <si>
    <t xml:space="preserve">Zip: </t>
  </si>
  <si>
    <t>Region</t>
  </si>
  <si>
    <t>FINANCIAL REPORT</t>
  </si>
  <si>
    <t>Directions:</t>
  </si>
  <si>
    <t>Any inquiries regarding the financial report and budget should be directed to:</t>
  </si>
  <si>
    <t xml:space="preserve">Signature: </t>
  </si>
  <si>
    <t xml:space="preserve">Date: </t>
  </si>
  <si>
    <t xml:space="preserve">and submit to ACSA, 1575 Bayshore Highway, Burlingame, California 94010. </t>
  </si>
  <si>
    <r>
      <t xml:space="preserve">I, </t>
    </r>
    <r>
      <rPr>
        <u/>
        <sz val="11"/>
        <color theme="1"/>
        <rFont val="Calibri"/>
        <family val="2"/>
        <scheme val="minor"/>
      </rPr>
      <t xml:space="preserve">                                 </t>
    </r>
    <r>
      <rPr>
        <sz val="11"/>
        <color theme="1"/>
        <rFont val="Calibri"/>
        <family val="2"/>
        <scheme val="minor"/>
      </rPr>
      <t xml:space="preserve">     , hereby certify that the financial report attached hereto is a true </t>
    </r>
  </si>
  <si>
    <t>and correct statement of the financial condition of Region 16 of ACSA for the years reported.</t>
  </si>
  <si>
    <t>20  -   Financial Report</t>
  </si>
  <si>
    <t xml:space="preserve">Region </t>
  </si>
  <si>
    <t xml:space="preserve">Provide all data that is applicable to your region as of June 30, 2018  </t>
  </si>
  <si>
    <t>ACSA Region</t>
  </si>
  <si>
    <t>Scholarships Awarded for 20  -</t>
  </si>
  <si>
    <t>REGION TREASURER FOR 20  -</t>
  </si>
  <si>
    <t>ACCOUNT DESCRIPTIONS FOR INCOME AND EXPENSE STATEMENTS</t>
  </si>
  <si>
    <t>(CHART OF ACCOUNTS)</t>
  </si>
  <si>
    <t>REVENUE</t>
  </si>
  <si>
    <t>EXPENSES</t>
  </si>
  <si>
    <t xml:space="preserve">OTHER INCOME/REVENUE - Any and all types of revenue received and deposited by your region during the fiscal year which do not fit into any above revenue classifications </t>
  </si>
  <si>
    <t>PROFESSIONAL SERVICES - Any amounts paid in the fiscal year for auditing and accounting services, legal fees, program and computer costs, other professional and outside services such as website consultant, other consultants, and temporary help hired through agencies in connection with ACSA region activities. Must provide dollars paid to individuals over $600 total in any one calendar year to State ACSA for IRS reporting.</t>
  </si>
  <si>
    <t>HONORARIUMS - Amounts paid directly to presenters, speakers, individuals hired to conduct and present at region conferences, seminars, workshops, etc. Must provide dollars paid to individuals over $600 total in any one calendar year to State ACSA for IRS reporting.</t>
  </si>
  <si>
    <t>PRINTING - PHOTOCOPY COSTS - All printed material and photocopy-reproduction costs which is performed by an outside vendor or by a school district requiring reimbursement to the school.</t>
  </si>
  <si>
    <t>OFFICE SUPPLIES - Cost of office supplies such as computer supplies, pens, pencils, erasers, adding machine tape, staples, etc. and the cost of stationery, envelopes and other paper products used in the daily course of business in the ACSA regions.</t>
  </si>
  <si>
    <t>RENT - Any rent which may be required to be paid for equipment or office space in order to conduct the activities of the ACSA regions.</t>
  </si>
  <si>
    <t>TELEPHONE - Your cost for telephone expenses such as equipment rental, line charges, cell phone charges in connection with ACSA business.</t>
  </si>
  <si>
    <t>TRAVEL - Those charges for any cost on any form of public transportation in connection with ACSA business.  Included also in this category is air travel, car rental, mileage reimbursement paid to regular members for use of their personal car in connection with ACSA business paid by the region and not reimbursed by State ACSA.</t>
  </si>
  <si>
    <t>MEALS - Cost of any and all meals while away from the region office in connection with ACSA business which are paid by the region and not reimbursed by State ACSA.  Include also in this expense category the cost of group meals and banquets.</t>
  </si>
  <si>
    <t>LODGING - Cost of any and all lodging while away from the region office in connection with ACSA business which are not reimbursed by State ACSA.</t>
  </si>
  <si>
    <t>PAYMENTS TO CHARTERS - The total amount of money which you pay for whatever reason to the charters in your region.  See Note 1 for further instructions.</t>
  </si>
  <si>
    <t>CONTRIBUTIONS PAID – Cost of any contributions/ donations made to charity or other individuals by the region. Please list on a separate page the name, address, and amount paid to the recipient.</t>
  </si>
  <si>
    <t xml:space="preserve">SCHOLARSHIPS – Cost of scholarships paid to students, region members or potential members.  Also include above the number of scholarships granted in the fiscal year.  Please list on a separate page the name, address, amount paid to the recipient, and the purpose of the scholarship (i.e. attend ACSA Personnel Academy, etc.). </t>
  </si>
  <si>
    <t xml:space="preserve">MISCELLANEOUS - GENERAL &amp; ADMINISTRATIVE - Any other expenses incurred while conducting business for ACSA by members of the region which do not fit into any of the above categories.  </t>
  </si>
  <si>
    <t>NET REVENUE (EXPENSE) - This line represents the difference between total income (line 12) and total expenses (line 26).</t>
  </si>
  <si>
    <t>TOTAL CASH AVAILABLE 06/30 - This line is the total of your total available cash at June 30th (line 3) and Net Revenue (Expense) (line 27).</t>
  </si>
  <si>
    <t>CASH BALANCES 06/30 END OF PERIOD - This section breaks out the total on line 28 (Total Cash Available) by checking, invested reserves at the end of the period.  Line 31 which reads "TOTAL" should equal line 28.</t>
  </si>
  <si>
    <r>
      <rPr>
        <b/>
        <sz val="12"/>
        <color theme="1"/>
        <rFont val="Calibri"/>
        <family val="2"/>
        <scheme val="minor"/>
      </rPr>
      <t>CASH BALANCE CHECKING</t>
    </r>
    <r>
      <rPr>
        <sz val="11"/>
        <color theme="1"/>
        <rFont val="Calibri"/>
        <family val="2"/>
        <scheme val="minor"/>
      </rPr>
      <t xml:space="preserve"> - This figure represents the amount in your checking account as of the last working day for the fiscal year ending June 30th.</t>
    </r>
  </si>
  <si>
    <r>
      <rPr>
        <b/>
        <sz val="12"/>
        <color theme="1"/>
        <rFont val="Calibri"/>
        <family val="2"/>
        <scheme val="minor"/>
      </rPr>
      <t xml:space="preserve">INVESTED RESERVES - </t>
    </r>
    <r>
      <rPr>
        <sz val="11"/>
        <color theme="1"/>
        <rFont val="Calibri"/>
        <family val="2"/>
        <scheme val="minor"/>
      </rPr>
      <t>This figure will be the total amount you have invested in Money Market funds, Certificates of Deposit or any other type of vehicle in which you are investing your excess cash as of June 30th.</t>
    </r>
  </si>
  <si>
    <r>
      <rPr>
        <b/>
        <sz val="12"/>
        <color theme="1"/>
        <rFont val="Calibri"/>
        <family val="2"/>
        <scheme val="minor"/>
      </rPr>
      <t xml:space="preserve">TOTAL CASH AVAILABLE - </t>
    </r>
    <r>
      <rPr>
        <sz val="11"/>
        <color theme="1"/>
        <rFont val="Calibri"/>
        <family val="2"/>
        <scheme val="minor"/>
      </rPr>
      <t>This line will be the total of the amounts of cash and invested reserves.</t>
    </r>
  </si>
  <si>
    <r>
      <rPr>
        <b/>
        <sz val="12"/>
        <color theme="1"/>
        <rFont val="Calibri"/>
        <family val="2"/>
        <scheme val="minor"/>
      </rPr>
      <t>DUES REBATES -</t>
    </r>
    <r>
      <rPr>
        <sz val="11"/>
        <color theme="1"/>
        <rFont val="Calibri"/>
        <family val="2"/>
        <scheme val="minor"/>
      </rPr>
      <t xml:space="preserve"> This amount would be the total dues rebate received from State ACSA during the fiscal year July 1 through June 30.</t>
    </r>
  </si>
  <si>
    <r>
      <rPr>
        <b/>
        <sz val="12"/>
        <color theme="1"/>
        <rFont val="Calibri"/>
        <family val="2"/>
        <scheme val="minor"/>
      </rPr>
      <t>SPONSORSHIP FEES –</t>
    </r>
    <r>
      <rPr>
        <sz val="11"/>
        <color theme="1"/>
        <rFont val="Calibri"/>
        <family val="2"/>
        <scheme val="minor"/>
      </rPr>
      <t xml:space="preserve"> Amounts received from outside companies, firms, individuals to sponsor region activities. </t>
    </r>
  </si>
  <si>
    <r>
      <rPr>
        <b/>
        <sz val="12"/>
        <color theme="1"/>
        <rFont val="Calibri"/>
        <family val="2"/>
        <scheme val="minor"/>
      </rPr>
      <t>REGION CONFERENCES -</t>
    </r>
    <r>
      <rPr>
        <sz val="11"/>
        <color theme="1"/>
        <rFont val="Calibri"/>
        <family val="2"/>
        <scheme val="minor"/>
      </rPr>
      <t xml:space="preserve"> Amounts taken in by the region from members and/or non-members to cover region activity fees for any and all region conferences including events across several regions.  </t>
    </r>
  </si>
  <si>
    <r>
      <rPr>
        <b/>
        <sz val="12"/>
        <color theme="1"/>
        <rFont val="Calibri"/>
        <family val="2"/>
        <scheme val="minor"/>
      </rPr>
      <t xml:space="preserve">INTEREST INCOME - </t>
    </r>
    <r>
      <rPr>
        <sz val="11"/>
        <color theme="1"/>
        <rFont val="Calibri"/>
        <family val="2"/>
        <scheme val="minor"/>
      </rPr>
      <t>This amount represents all interest earned on region checking accounts, savings accounts, money market accounts, certificates of deposit or any other investments during fiscal year July 1 through June 30.</t>
    </r>
  </si>
  <si>
    <r>
      <rPr>
        <b/>
        <sz val="12"/>
        <color theme="1"/>
        <rFont val="Calibri"/>
        <family val="2"/>
        <scheme val="minor"/>
      </rPr>
      <t xml:space="preserve">DINNER, MEAL FEES - </t>
    </r>
    <r>
      <rPr>
        <sz val="11"/>
        <color theme="1"/>
        <rFont val="Calibri"/>
        <family val="2"/>
        <scheme val="minor"/>
      </rPr>
      <t>Any amounts collected from attendees for dinners or other meals in your region during the fiscal year.</t>
    </r>
  </si>
  <si>
    <r>
      <rPr>
        <b/>
        <sz val="12"/>
        <color theme="1"/>
        <rFont val="Calibri"/>
        <family val="2"/>
        <scheme val="minor"/>
      </rPr>
      <t>ADVERTISING FEES –</t>
    </r>
    <r>
      <rPr>
        <sz val="11"/>
        <color theme="1"/>
        <rFont val="Calibri"/>
        <family val="2"/>
        <scheme val="minor"/>
      </rPr>
      <t xml:space="preserve"> Amounts received for advertising in region publications and websites.  </t>
    </r>
  </si>
  <si>
    <r>
      <rPr>
        <b/>
        <sz val="12"/>
        <color theme="1"/>
        <rFont val="Calibri"/>
        <family val="2"/>
        <scheme val="minor"/>
      </rPr>
      <t xml:space="preserve">CONTRIBUTIONS RECEIVED – </t>
    </r>
    <r>
      <rPr>
        <sz val="11"/>
        <color theme="1"/>
        <rFont val="Calibri"/>
        <family val="2"/>
        <scheme val="minor"/>
      </rPr>
      <t xml:space="preserve">Amounts received as contributions or donations from outside parties. Please list on a separate page the name, address, and amount of any contribution received over $5,000.  </t>
    </r>
  </si>
  <si>
    <t>Period 07/01/18   through 06/30/19</t>
  </si>
  <si>
    <t>City:</t>
  </si>
  <si>
    <t>State</t>
  </si>
  <si>
    <t>Zip:</t>
  </si>
  <si>
    <t xml:space="preserve">Telephone: </t>
  </si>
  <si>
    <t>The Financial Report must be received no later than August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</si>
</sst>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u/>
      <sz val="12"/>
      <color theme="1"/>
      <name val="Arial"/>
      <family val="2"/>
    </font>
    <font>
      <b/>
      <sz val="10"/>
      <name val="Arial"/>
      <family val="2"/>
    </font>
    <font>
      <b/>
      <sz val="10"/>
      <color rgb="FFFF0000"/>
      <name val="Arial"/>
      <family val="2"/>
    </font>
    <font>
      <b/>
      <sz val="10"/>
      <color rgb="FF00B0F0"/>
      <name val="Arial"/>
      <family val="2"/>
    </font>
    <font>
      <b/>
      <sz val="10"/>
      <color theme="9" tint="-0.249977111117893"/>
      <name val="Arial"/>
      <family val="2"/>
    </font>
    <font>
      <b/>
      <sz val="10"/>
      <color rgb="FFFF0000"/>
      <name val="Arial Black"/>
      <family val="2"/>
    </font>
    <font>
      <b/>
      <sz val="10"/>
      <name val="Arial Black"/>
      <family val="2"/>
    </font>
    <font>
      <b/>
      <sz val="10"/>
      <color theme="9" tint="-0.249977111117893"/>
      <name val="Arial Black"/>
      <family val="2"/>
    </font>
    <font>
      <b/>
      <sz val="12"/>
      <color theme="1"/>
      <name val="Calibri"/>
      <family val="2"/>
      <scheme val="minor"/>
    </font>
    <font>
      <b/>
      <sz val="14"/>
      <color theme="1"/>
      <name val="Calibri"/>
      <family val="2"/>
      <scheme val="minor"/>
    </font>
    <font>
      <b/>
      <sz val="11"/>
      <name val="Calibri"/>
      <family val="2"/>
      <scheme val="minor"/>
    </font>
    <font>
      <b/>
      <sz val="11"/>
      <color rgb="FFFF0000"/>
      <name val="Calibri"/>
      <family val="2"/>
      <scheme val="minor"/>
    </font>
    <font>
      <b/>
      <sz val="11"/>
      <color theme="9" tint="-0.249977111117893"/>
      <name val="Calibri"/>
      <family val="2"/>
      <scheme val="minor"/>
    </font>
    <font>
      <b/>
      <sz val="11"/>
      <color rgb="FF00B0F0"/>
      <name val="Calibri"/>
      <family val="2"/>
      <scheme val="minor"/>
    </font>
    <font>
      <b/>
      <u/>
      <sz val="11"/>
      <name val="Calibri"/>
      <family val="2"/>
      <scheme val="minor"/>
    </font>
    <font>
      <b/>
      <sz val="11"/>
      <color theme="9"/>
      <name val="Calibri"/>
      <family val="2"/>
      <scheme val="minor"/>
    </font>
    <font>
      <b/>
      <i/>
      <sz val="11"/>
      <name val="Calibri"/>
      <family val="2"/>
      <scheme val="minor"/>
    </font>
    <font>
      <b/>
      <u/>
      <sz val="14"/>
      <color theme="1"/>
      <name val="Arial"/>
      <family val="2"/>
    </font>
    <font>
      <b/>
      <sz val="10"/>
      <color theme="1"/>
      <name val="Arial"/>
      <family val="2"/>
    </font>
    <font>
      <u/>
      <sz val="12"/>
      <color theme="1"/>
      <name val="Arial"/>
      <family val="2"/>
    </font>
    <font>
      <u/>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DFDCC7"/>
        <bgColor indexed="64"/>
      </patternFill>
    </fill>
    <fill>
      <patternFill patternType="solid">
        <fgColor theme="7" tint="0.39997558519241921"/>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4" fillId="0" borderId="0" xfId="0" applyFont="1" applyAlignment="1">
      <alignment horizontal="justify" vertical="center"/>
    </xf>
    <xf numFmtId="0" fontId="5" fillId="0" borderId="0" xfId="0" applyFont="1" applyFill="1" applyAlignment="1">
      <alignment horizontal="center"/>
    </xf>
    <xf numFmtId="0" fontId="5" fillId="0" borderId="0" xfId="0" applyFont="1" applyFill="1"/>
    <xf numFmtId="0" fontId="9"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0" fillId="0" borderId="0" xfId="0" applyFont="1" applyFill="1"/>
    <xf numFmtId="0" fontId="5" fillId="0" borderId="1" xfId="0" applyFont="1" applyFill="1" applyBorder="1"/>
    <xf numFmtId="0" fontId="6" fillId="0" borderId="0" xfId="0" applyFont="1" applyFill="1"/>
    <xf numFmtId="0" fontId="7" fillId="0" borderId="0" xfId="0" applyFont="1" applyFill="1"/>
    <xf numFmtId="0" fontId="8" fillId="0" borderId="0" xfId="0" applyFont="1" applyFill="1"/>
    <xf numFmtId="0" fontId="14" fillId="0" borderId="1" xfId="0" applyFont="1" applyFill="1" applyBorder="1"/>
    <xf numFmtId="0" fontId="14" fillId="0" borderId="1" xfId="0" applyFont="1" applyFill="1" applyBorder="1" applyAlignment="1">
      <alignment horizontal="center"/>
    </xf>
    <xf numFmtId="0" fontId="14" fillId="0" borderId="0" xfId="0" applyFont="1" applyFill="1"/>
    <xf numFmtId="43" fontId="15" fillId="0" borderId="0" xfId="1" applyFont="1" applyFill="1"/>
    <xf numFmtId="43" fontId="16" fillId="0" borderId="0" xfId="1" applyFont="1" applyFill="1"/>
    <xf numFmtId="43" fontId="17" fillId="0" borderId="0" xfId="1" applyFont="1" applyFill="1"/>
    <xf numFmtId="43" fontId="14" fillId="0" borderId="0" xfId="1" applyFont="1" applyFill="1"/>
    <xf numFmtId="0" fontId="18" fillId="0" borderId="0" xfId="0" applyFont="1" applyFill="1"/>
    <xf numFmtId="43" fontId="14" fillId="2" borderId="0" xfId="1" applyFont="1" applyFill="1"/>
    <xf numFmtId="43" fontId="19" fillId="0" borderId="0" xfId="1" applyFont="1" applyFill="1"/>
    <xf numFmtId="43" fontId="14" fillId="2" borderId="1" xfId="1" applyFont="1" applyFill="1" applyBorder="1"/>
    <xf numFmtId="43" fontId="19" fillId="0" borderId="1" xfId="1" applyFont="1" applyFill="1" applyBorder="1"/>
    <xf numFmtId="43" fontId="19" fillId="0" borderId="0" xfId="1" applyFont="1" applyFill="1" applyBorder="1"/>
    <xf numFmtId="0" fontId="14" fillId="0" borderId="0" xfId="0" applyFont="1" applyFill="1" applyBorder="1"/>
    <xf numFmtId="43" fontId="14" fillId="0" borderId="0" xfId="1" applyFont="1" applyFill="1" applyBorder="1"/>
    <xf numFmtId="0" fontId="14" fillId="2" borderId="0" xfId="0" applyFont="1" applyFill="1"/>
    <xf numFmtId="43" fontId="14" fillId="2" borderId="0" xfId="1" applyFont="1" applyFill="1" applyBorder="1"/>
    <xf numFmtId="0" fontId="14" fillId="0" borderId="2" xfId="0" applyFont="1" applyFill="1" applyBorder="1"/>
    <xf numFmtId="43" fontId="14" fillId="0" borderId="2" xfId="1" applyFont="1" applyFill="1" applyBorder="1"/>
    <xf numFmtId="0" fontId="14" fillId="0" borderId="3" xfId="0" applyFont="1" applyFill="1" applyBorder="1"/>
    <xf numFmtId="43" fontId="19" fillId="0" borderId="3" xfId="1" applyFont="1" applyFill="1" applyBorder="1"/>
    <xf numFmtId="0" fontId="18" fillId="0" borderId="0" xfId="0" applyFont="1" applyFill="1" applyAlignment="1">
      <alignment horizontal="left"/>
    </xf>
    <xf numFmtId="0" fontId="14" fillId="0" borderId="4" xfId="0" applyFont="1" applyFill="1" applyBorder="1"/>
    <xf numFmtId="43" fontId="14" fillId="0" borderId="4" xfId="1" applyFont="1" applyFill="1" applyBorder="1"/>
    <xf numFmtId="0" fontId="20" fillId="0" borderId="0" xfId="0" applyFont="1" applyFill="1"/>
    <xf numFmtId="0" fontId="15" fillId="0" borderId="0" xfId="0" applyFont="1" applyFill="1"/>
    <xf numFmtId="0" fontId="16" fillId="0" borderId="0" xfId="0" applyFont="1" applyFill="1"/>
    <xf numFmtId="0" fontId="17" fillId="0" borderId="0" xfId="0" applyFont="1" applyFill="1"/>
    <xf numFmtId="43" fontId="15" fillId="0" borderId="0" xfId="0" applyNumberFormat="1" applyFont="1" applyFill="1"/>
    <xf numFmtId="0" fontId="3" fillId="0" borderId="0" xfId="0" applyFont="1" applyAlignment="1">
      <alignment horizontal="justify" vertical="center"/>
    </xf>
    <xf numFmtId="0" fontId="23" fillId="0" borderId="0" xfId="0" applyFont="1" applyAlignment="1">
      <alignment horizontal="justify" vertical="center"/>
    </xf>
    <xf numFmtId="0" fontId="24" fillId="0" borderId="0" xfId="0" applyFont="1"/>
    <xf numFmtId="0" fontId="2" fillId="4" borderId="5" xfId="0" applyFont="1" applyFill="1" applyBorder="1" applyAlignment="1">
      <alignment horizontal="left"/>
    </xf>
    <xf numFmtId="0" fontId="2" fillId="4" borderId="5" xfId="0" applyFont="1" applyFill="1" applyBorder="1"/>
    <xf numFmtId="0" fontId="2" fillId="4" borderId="5" xfId="0" applyFont="1" applyFill="1" applyBorder="1" applyAlignment="1">
      <alignment horizontal="justify" vertical="center" wrapText="1"/>
    </xf>
    <xf numFmtId="0" fontId="0" fillId="0" borderId="5" xfId="0" applyBorder="1"/>
    <xf numFmtId="0" fontId="22" fillId="3" borderId="5" xfId="0" applyFont="1" applyFill="1" applyBorder="1" applyAlignment="1">
      <alignment vertical="center" wrapText="1"/>
    </xf>
    <xf numFmtId="0" fontId="0" fillId="0" borderId="0" xfId="0" applyFill="1"/>
    <xf numFmtId="0" fontId="13" fillId="0" borderId="0" xfId="0" applyFont="1"/>
    <xf numFmtId="43" fontId="19" fillId="0" borderId="2" xfId="1" applyFont="1" applyFill="1" applyBorder="1"/>
    <xf numFmtId="0" fontId="12" fillId="0" borderId="0" xfId="0" applyFont="1" applyAlignment="1">
      <alignment horizontal="center"/>
    </xf>
    <xf numFmtId="0" fontId="12" fillId="0" borderId="0" xfId="0" applyFont="1" applyAlignment="1">
      <alignment horizontal="center" vertical="center"/>
    </xf>
    <xf numFmtId="0" fontId="21" fillId="0" borderId="0" xfId="0" applyFont="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1200150</xdr:colOff>
      <xdr:row>1</xdr:row>
      <xdr:rowOff>19050</xdr:rowOff>
    </xdr:from>
    <xdr:to>
      <xdr:col>1</xdr:col>
      <xdr:colOff>3419475</xdr:colOff>
      <xdr:row>10</xdr:row>
      <xdr:rowOff>28575</xdr:rowOff>
    </xdr:to>
    <xdr:pic>
      <xdr:nvPicPr>
        <xdr:cNvPr id="3" name="Picture 2" descr="ACSALogoblk">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400050"/>
          <a:ext cx="22193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8"/>
  <sheetViews>
    <sheetView tabSelected="1" workbookViewId="0">
      <selection activeCell="P32" sqref="P32"/>
    </sheetView>
  </sheetViews>
  <sheetFormatPr baseColWidth="10" defaultColWidth="8.83203125" defaultRowHeight="13" x14ac:dyDescent="0.15"/>
  <cols>
    <col min="1" max="1" width="31.83203125" style="3" bestFit="1" customWidth="1"/>
    <col min="2" max="6" width="11.6640625" style="9" customWidth="1"/>
    <col min="7" max="7" width="14.83203125" style="11" customWidth="1"/>
    <col min="8" max="8" width="11.6640625" style="10" customWidth="1"/>
    <col min="9" max="9" width="11.6640625" style="9" customWidth="1"/>
    <col min="10" max="11" width="11.6640625" style="10" customWidth="1"/>
    <col min="12" max="13" width="11.6640625" style="9" customWidth="1"/>
    <col min="14" max="14" width="19" style="9" customWidth="1"/>
    <col min="15" max="15" width="15.1640625" style="3" customWidth="1"/>
    <col min="16" max="243" width="9.1640625" style="3"/>
    <col min="244" max="244" width="4.6640625" style="3" customWidth="1"/>
    <col min="245" max="245" width="9.1640625" style="3"/>
    <col min="246" max="246" width="10.5" style="3" bestFit="1" customWidth="1"/>
    <col min="247" max="247" width="11" style="3" customWidth="1"/>
    <col min="248" max="248" width="7.6640625" style="3" customWidth="1"/>
    <col min="249" max="254" width="11.6640625" style="3" customWidth="1"/>
    <col min="255" max="255" width="14.83203125" style="3" customWidth="1"/>
    <col min="256" max="269" width="11.6640625" style="3" customWidth="1"/>
    <col min="270" max="270" width="19" style="3" customWidth="1"/>
    <col min="271" max="271" width="15.1640625" style="3" customWidth="1"/>
    <col min="272" max="499" width="9.1640625" style="3"/>
    <col min="500" max="500" width="4.6640625" style="3" customWidth="1"/>
    <col min="501" max="501" width="9.1640625" style="3"/>
    <col min="502" max="502" width="10.5" style="3" bestFit="1" customWidth="1"/>
    <col min="503" max="503" width="11" style="3" customWidth="1"/>
    <col min="504" max="504" width="7.6640625" style="3" customWidth="1"/>
    <col min="505" max="510" width="11.6640625" style="3" customWidth="1"/>
    <col min="511" max="511" width="14.83203125" style="3" customWidth="1"/>
    <col min="512" max="525" width="11.6640625" style="3" customWidth="1"/>
    <col min="526" max="526" width="19" style="3" customWidth="1"/>
    <col min="527" max="527" width="15.1640625" style="3" customWidth="1"/>
    <col min="528" max="755" width="9.1640625" style="3"/>
    <col min="756" max="756" width="4.6640625" style="3" customWidth="1"/>
    <col min="757" max="757" width="9.1640625" style="3"/>
    <col min="758" max="758" width="10.5" style="3" bestFit="1" customWidth="1"/>
    <col min="759" max="759" width="11" style="3" customWidth="1"/>
    <col min="760" max="760" width="7.6640625" style="3" customWidth="1"/>
    <col min="761" max="766" width="11.6640625" style="3" customWidth="1"/>
    <col min="767" max="767" width="14.83203125" style="3" customWidth="1"/>
    <col min="768" max="781" width="11.6640625" style="3" customWidth="1"/>
    <col min="782" max="782" width="19" style="3" customWidth="1"/>
    <col min="783" max="783" width="15.1640625" style="3" customWidth="1"/>
    <col min="784" max="1011" width="9.1640625" style="3"/>
    <col min="1012" max="1012" width="4.6640625" style="3" customWidth="1"/>
    <col min="1013" max="1013" width="9.1640625" style="3"/>
    <col min="1014" max="1014" width="10.5" style="3" bestFit="1" customWidth="1"/>
    <col min="1015" max="1015" width="11" style="3" customWidth="1"/>
    <col min="1016" max="1016" width="7.6640625" style="3" customWidth="1"/>
    <col min="1017" max="1022" width="11.6640625" style="3" customWidth="1"/>
    <col min="1023" max="1023" width="14.83203125" style="3" customWidth="1"/>
    <col min="1024" max="1037" width="11.6640625" style="3" customWidth="1"/>
    <col min="1038" max="1038" width="19" style="3" customWidth="1"/>
    <col min="1039" max="1039" width="15.1640625" style="3" customWidth="1"/>
    <col min="1040" max="1267" width="9.1640625" style="3"/>
    <col min="1268" max="1268" width="4.6640625" style="3" customWidth="1"/>
    <col min="1269" max="1269" width="9.1640625" style="3"/>
    <col min="1270" max="1270" width="10.5" style="3" bestFit="1" customWidth="1"/>
    <col min="1271" max="1271" width="11" style="3" customWidth="1"/>
    <col min="1272" max="1272" width="7.6640625" style="3" customWidth="1"/>
    <col min="1273" max="1278" width="11.6640625" style="3" customWidth="1"/>
    <col min="1279" max="1279" width="14.83203125" style="3" customWidth="1"/>
    <col min="1280" max="1293" width="11.6640625" style="3" customWidth="1"/>
    <col min="1294" max="1294" width="19" style="3" customWidth="1"/>
    <col min="1295" max="1295" width="15.1640625" style="3" customWidth="1"/>
    <col min="1296" max="1523" width="9.1640625" style="3"/>
    <col min="1524" max="1524" width="4.6640625" style="3" customWidth="1"/>
    <col min="1525" max="1525" width="9.1640625" style="3"/>
    <col min="1526" max="1526" width="10.5" style="3" bestFit="1" customWidth="1"/>
    <col min="1527" max="1527" width="11" style="3" customWidth="1"/>
    <col min="1528" max="1528" width="7.6640625" style="3" customWidth="1"/>
    <col min="1529" max="1534" width="11.6640625" style="3" customWidth="1"/>
    <col min="1535" max="1535" width="14.83203125" style="3" customWidth="1"/>
    <col min="1536" max="1549" width="11.6640625" style="3" customWidth="1"/>
    <col min="1550" max="1550" width="19" style="3" customWidth="1"/>
    <col min="1551" max="1551" width="15.1640625" style="3" customWidth="1"/>
    <col min="1552" max="1779" width="9.1640625" style="3"/>
    <col min="1780" max="1780" width="4.6640625" style="3" customWidth="1"/>
    <col min="1781" max="1781" width="9.1640625" style="3"/>
    <col min="1782" max="1782" width="10.5" style="3" bestFit="1" customWidth="1"/>
    <col min="1783" max="1783" width="11" style="3" customWidth="1"/>
    <col min="1784" max="1784" width="7.6640625" style="3" customWidth="1"/>
    <col min="1785" max="1790" width="11.6640625" style="3" customWidth="1"/>
    <col min="1791" max="1791" width="14.83203125" style="3" customWidth="1"/>
    <col min="1792" max="1805" width="11.6640625" style="3" customWidth="1"/>
    <col min="1806" max="1806" width="19" style="3" customWidth="1"/>
    <col min="1807" max="1807" width="15.1640625" style="3" customWidth="1"/>
    <col min="1808" max="2035" width="9.1640625" style="3"/>
    <col min="2036" max="2036" width="4.6640625" style="3" customWidth="1"/>
    <col min="2037" max="2037" width="9.1640625" style="3"/>
    <col min="2038" max="2038" width="10.5" style="3" bestFit="1" customWidth="1"/>
    <col min="2039" max="2039" width="11" style="3" customWidth="1"/>
    <col min="2040" max="2040" width="7.6640625" style="3" customWidth="1"/>
    <col min="2041" max="2046" width="11.6640625" style="3" customWidth="1"/>
    <col min="2047" max="2047" width="14.83203125" style="3" customWidth="1"/>
    <col min="2048" max="2061" width="11.6640625" style="3" customWidth="1"/>
    <col min="2062" max="2062" width="19" style="3" customWidth="1"/>
    <col min="2063" max="2063" width="15.1640625" style="3" customWidth="1"/>
    <col min="2064" max="2291" width="9.1640625" style="3"/>
    <col min="2292" max="2292" width="4.6640625" style="3" customWidth="1"/>
    <col min="2293" max="2293" width="9.1640625" style="3"/>
    <col min="2294" max="2294" width="10.5" style="3" bestFit="1" customWidth="1"/>
    <col min="2295" max="2295" width="11" style="3" customWidth="1"/>
    <col min="2296" max="2296" width="7.6640625" style="3" customWidth="1"/>
    <col min="2297" max="2302" width="11.6640625" style="3" customWidth="1"/>
    <col min="2303" max="2303" width="14.83203125" style="3" customWidth="1"/>
    <col min="2304" max="2317" width="11.6640625" style="3" customWidth="1"/>
    <col min="2318" max="2318" width="19" style="3" customWidth="1"/>
    <col min="2319" max="2319" width="15.1640625" style="3" customWidth="1"/>
    <col min="2320" max="2547" width="9.1640625" style="3"/>
    <col min="2548" max="2548" width="4.6640625" style="3" customWidth="1"/>
    <col min="2549" max="2549" width="9.1640625" style="3"/>
    <col min="2550" max="2550" width="10.5" style="3" bestFit="1" customWidth="1"/>
    <col min="2551" max="2551" width="11" style="3" customWidth="1"/>
    <col min="2552" max="2552" width="7.6640625" style="3" customWidth="1"/>
    <col min="2553" max="2558" width="11.6640625" style="3" customWidth="1"/>
    <col min="2559" max="2559" width="14.83203125" style="3" customWidth="1"/>
    <col min="2560" max="2573" width="11.6640625" style="3" customWidth="1"/>
    <col min="2574" max="2574" width="19" style="3" customWidth="1"/>
    <col min="2575" max="2575" width="15.1640625" style="3" customWidth="1"/>
    <col min="2576" max="2803" width="9.1640625" style="3"/>
    <col min="2804" max="2804" width="4.6640625" style="3" customWidth="1"/>
    <col min="2805" max="2805" width="9.1640625" style="3"/>
    <col min="2806" max="2806" width="10.5" style="3" bestFit="1" customWidth="1"/>
    <col min="2807" max="2807" width="11" style="3" customWidth="1"/>
    <col min="2808" max="2808" width="7.6640625" style="3" customWidth="1"/>
    <col min="2809" max="2814" width="11.6640625" style="3" customWidth="1"/>
    <col min="2815" max="2815" width="14.83203125" style="3" customWidth="1"/>
    <col min="2816" max="2829" width="11.6640625" style="3" customWidth="1"/>
    <col min="2830" max="2830" width="19" style="3" customWidth="1"/>
    <col min="2831" max="2831" width="15.1640625" style="3" customWidth="1"/>
    <col min="2832" max="3059" width="9.1640625" style="3"/>
    <col min="3060" max="3060" width="4.6640625" style="3" customWidth="1"/>
    <col min="3061" max="3061" width="9.1640625" style="3"/>
    <col min="3062" max="3062" width="10.5" style="3" bestFit="1" customWidth="1"/>
    <col min="3063" max="3063" width="11" style="3" customWidth="1"/>
    <col min="3064" max="3064" width="7.6640625" style="3" customWidth="1"/>
    <col min="3065" max="3070" width="11.6640625" style="3" customWidth="1"/>
    <col min="3071" max="3071" width="14.83203125" style="3" customWidth="1"/>
    <col min="3072" max="3085" width="11.6640625" style="3" customWidth="1"/>
    <col min="3086" max="3086" width="19" style="3" customWidth="1"/>
    <col min="3087" max="3087" width="15.1640625" style="3" customWidth="1"/>
    <col min="3088" max="3315" width="9.1640625" style="3"/>
    <col min="3316" max="3316" width="4.6640625" style="3" customWidth="1"/>
    <col min="3317" max="3317" width="9.1640625" style="3"/>
    <col min="3318" max="3318" width="10.5" style="3" bestFit="1" customWidth="1"/>
    <col min="3319" max="3319" width="11" style="3" customWidth="1"/>
    <col min="3320" max="3320" width="7.6640625" style="3" customWidth="1"/>
    <col min="3321" max="3326" width="11.6640625" style="3" customWidth="1"/>
    <col min="3327" max="3327" width="14.83203125" style="3" customWidth="1"/>
    <col min="3328" max="3341" width="11.6640625" style="3" customWidth="1"/>
    <col min="3342" max="3342" width="19" style="3" customWidth="1"/>
    <col min="3343" max="3343" width="15.1640625" style="3" customWidth="1"/>
    <col min="3344" max="3571" width="9.1640625" style="3"/>
    <col min="3572" max="3572" width="4.6640625" style="3" customWidth="1"/>
    <col min="3573" max="3573" width="9.1640625" style="3"/>
    <col min="3574" max="3574" width="10.5" style="3" bestFit="1" customWidth="1"/>
    <col min="3575" max="3575" width="11" style="3" customWidth="1"/>
    <col min="3576" max="3576" width="7.6640625" style="3" customWidth="1"/>
    <col min="3577" max="3582" width="11.6640625" style="3" customWidth="1"/>
    <col min="3583" max="3583" width="14.83203125" style="3" customWidth="1"/>
    <col min="3584" max="3597" width="11.6640625" style="3" customWidth="1"/>
    <col min="3598" max="3598" width="19" style="3" customWidth="1"/>
    <col min="3599" max="3599" width="15.1640625" style="3" customWidth="1"/>
    <col min="3600" max="3827" width="9.1640625" style="3"/>
    <col min="3828" max="3828" width="4.6640625" style="3" customWidth="1"/>
    <col min="3829" max="3829" width="9.1640625" style="3"/>
    <col min="3830" max="3830" width="10.5" style="3" bestFit="1" customWidth="1"/>
    <col min="3831" max="3831" width="11" style="3" customWidth="1"/>
    <col min="3832" max="3832" width="7.6640625" style="3" customWidth="1"/>
    <col min="3833" max="3838" width="11.6640625" style="3" customWidth="1"/>
    <col min="3839" max="3839" width="14.83203125" style="3" customWidth="1"/>
    <col min="3840" max="3853" width="11.6640625" style="3" customWidth="1"/>
    <col min="3854" max="3854" width="19" style="3" customWidth="1"/>
    <col min="3855" max="3855" width="15.1640625" style="3" customWidth="1"/>
    <col min="3856" max="4083" width="9.1640625" style="3"/>
    <col min="4084" max="4084" width="4.6640625" style="3" customWidth="1"/>
    <col min="4085" max="4085" width="9.1640625" style="3"/>
    <col min="4086" max="4086" width="10.5" style="3" bestFit="1" customWidth="1"/>
    <col min="4087" max="4087" width="11" style="3" customWidth="1"/>
    <col min="4088" max="4088" width="7.6640625" style="3" customWidth="1"/>
    <col min="4089" max="4094" width="11.6640625" style="3" customWidth="1"/>
    <col min="4095" max="4095" width="14.83203125" style="3" customWidth="1"/>
    <col min="4096" max="4109" width="11.6640625" style="3" customWidth="1"/>
    <col min="4110" max="4110" width="19" style="3" customWidth="1"/>
    <col min="4111" max="4111" width="15.1640625" style="3" customWidth="1"/>
    <col min="4112" max="4339" width="9.1640625" style="3"/>
    <col min="4340" max="4340" width="4.6640625" style="3" customWidth="1"/>
    <col min="4341" max="4341" width="9.1640625" style="3"/>
    <col min="4342" max="4342" width="10.5" style="3" bestFit="1" customWidth="1"/>
    <col min="4343" max="4343" width="11" style="3" customWidth="1"/>
    <col min="4344" max="4344" width="7.6640625" style="3" customWidth="1"/>
    <col min="4345" max="4350" width="11.6640625" style="3" customWidth="1"/>
    <col min="4351" max="4351" width="14.83203125" style="3" customWidth="1"/>
    <col min="4352" max="4365" width="11.6640625" style="3" customWidth="1"/>
    <col min="4366" max="4366" width="19" style="3" customWidth="1"/>
    <col min="4367" max="4367" width="15.1640625" style="3" customWidth="1"/>
    <col min="4368" max="4595" width="9.1640625" style="3"/>
    <col min="4596" max="4596" width="4.6640625" style="3" customWidth="1"/>
    <col min="4597" max="4597" width="9.1640625" style="3"/>
    <col min="4598" max="4598" width="10.5" style="3" bestFit="1" customWidth="1"/>
    <col min="4599" max="4599" width="11" style="3" customWidth="1"/>
    <col min="4600" max="4600" width="7.6640625" style="3" customWidth="1"/>
    <col min="4601" max="4606" width="11.6640625" style="3" customWidth="1"/>
    <col min="4607" max="4607" width="14.83203125" style="3" customWidth="1"/>
    <col min="4608" max="4621" width="11.6640625" style="3" customWidth="1"/>
    <col min="4622" max="4622" width="19" style="3" customWidth="1"/>
    <col min="4623" max="4623" width="15.1640625" style="3" customWidth="1"/>
    <col min="4624" max="4851" width="9.1640625" style="3"/>
    <col min="4852" max="4852" width="4.6640625" style="3" customWidth="1"/>
    <col min="4853" max="4853" width="9.1640625" style="3"/>
    <col min="4854" max="4854" width="10.5" style="3" bestFit="1" customWidth="1"/>
    <col min="4855" max="4855" width="11" style="3" customWidth="1"/>
    <col min="4856" max="4856" width="7.6640625" style="3" customWidth="1"/>
    <col min="4857" max="4862" width="11.6640625" style="3" customWidth="1"/>
    <col min="4863" max="4863" width="14.83203125" style="3" customWidth="1"/>
    <col min="4864" max="4877" width="11.6640625" style="3" customWidth="1"/>
    <col min="4878" max="4878" width="19" style="3" customWidth="1"/>
    <col min="4879" max="4879" width="15.1640625" style="3" customWidth="1"/>
    <col min="4880" max="5107" width="9.1640625" style="3"/>
    <col min="5108" max="5108" width="4.6640625" style="3" customWidth="1"/>
    <col min="5109" max="5109" width="9.1640625" style="3"/>
    <col min="5110" max="5110" width="10.5" style="3" bestFit="1" customWidth="1"/>
    <col min="5111" max="5111" width="11" style="3" customWidth="1"/>
    <col min="5112" max="5112" width="7.6640625" style="3" customWidth="1"/>
    <col min="5113" max="5118" width="11.6640625" style="3" customWidth="1"/>
    <col min="5119" max="5119" width="14.83203125" style="3" customWidth="1"/>
    <col min="5120" max="5133" width="11.6640625" style="3" customWidth="1"/>
    <col min="5134" max="5134" width="19" style="3" customWidth="1"/>
    <col min="5135" max="5135" width="15.1640625" style="3" customWidth="1"/>
    <col min="5136" max="5363" width="9.1640625" style="3"/>
    <col min="5364" max="5364" width="4.6640625" style="3" customWidth="1"/>
    <col min="5365" max="5365" width="9.1640625" style="3"/>
    <col min="5366" max="5366" width="10.5" style="3" bestFit="1" customWidth="1"/>
    <col min="5367" max="5367" width="11" style="3" customWidth="1"/>
    <col min="5368" max="5368" width="7.6640625" style="3" customWidth="1"/>
    <col min="5369" max="5374" width="11.6640625" style="3" customWidth="1"/>
    <col min="5375" max="5375" width="14.83203125" style="3" customWidth="1"/>
    <col min="5376" max="5389" width="11.6640625" style="3" customWidth="1"/>
    <col min="5390" max="5390" width="19" style="3" customWidth="1"/>
    <col min="5391" max="5391" width="15.1640625" style="3" customWidth="1"/>
    <col min="5392" max="5619" width="9.1640625" style="3"/>
    <col min="5620" max="5620" width="4.6640625" style="3" customWidth="1"/>
    <col min="5621" max="5621" width="9.1640625" style="3"/>
    <col min="5622" max="5622" width="10.5" style="3" bestFit="1" customWidth="1"/>
    <col min="5623" max="5623" width="11" style="3" customWidth="1"/>
    <col min="5624" max="5624" width="7.6640625" style="3" customWidth="1"/>
    <col min="5625" max="5630" width="11.6640625" style="3" customWidth="1"/>
    <col min="5631" max="5631" width="14.83203125" style="3" customWidth="1"/>
    <col min="5632" max="5645" width="11.6640625" style="3" customWidth="1"/>
    <col min="5646" max="5646" width="19" style="3" customWidth="1"/>
    <col min="5647" max="5647" width="15.1640625" style="3" customWidth="1"/>
    <col min="5648" max="5875" width="9.1640625" style="3"/>
    <col min="5876" max="5876" width="4.6640625" style="3" customWidth="1"/>
    <col min="5877" max="5877" width="9.1640625" style="3"/>
    <col min="5878" max="5878" width="10.5" style="3" bestFit="1" customWidth="1"/>
    <col min="5879" max="5879" width="11" style="3" customWidth="1"/>
    <col min="5880" max="5880" width="7.6640625" style="3" customWidth="1"/>
    <col min="5881" max="5886" width="11.6640625" style="3" customWidth="1"/>
    <col min="5887" max="5887" width="14.83203125" style="3" customWidth="1"/>
    <col min="5888" max="5901" width="11.6640625" style="3" customWidth="1"/>
    <col min="5902" max="5902" width="19" style="3" customWidth="1"/>
    <col min="5903" max="5903" width="15.1640625" style="3" customWidth="1"/>
    <col min="5904" max="6131" width="9.1640625" style="3"/>
    <col min="6132" max="6132" width="4.6640625" style="3" customWidth="1"/>
    <col min="6133" max="6133" width="9.1640625" style="3"/>
    <col min="6134" max="6134" width="10.5" style="3" bestFit="1" customWidth="1"/>
    <col min="6135" max="6135" width="11" style="3" customWidth="1"/>
    <col min="6136" max="6136" width="7.6640625" style="3" customWidth="1"/>
    <col min="6137" max="6142" width="11.6640625" style="3" customWidth="1"/>
    <col min="6143" max="6143" width="14.83203125" style="3" customWidth="1"/>
    <col min="6144" max="6157" width="11.6640625" style="3" customWidth="1"/>
    <col min="6158" max="6158" width="19" style="3" customWidth="1"/>
    <col min="6159" max="6159" width="15.1640625" style="3" customWidth="1"/>
    <col min="6160" max="6387" width="9.1640625" style="3"/>
    <col min="6388" max="6388" width="4.6640625" style="3" customWidth="1"/>
    <col min="6389" max="6389" width="9.1640625" style="3"/>
    <col min="6390" max="6390" width="10.5" style="3" bestFit="1" customWidth="1"/>
    <col min="6391" max="6391" width="11" style="3" customWidth="1"/>
    <col min="6392" max="6392" width="7.6640625" style="3" customWidth="1"/>
    <col min="6393" max="6398" width="11.6640625" style="3" customWidth="1"/>
    <col min="6399" max="6399" width="14.83203125" style="3" customWidth="1"/>
    <col min="6400" max="6413" width="11.6640625" style="3" customWidth="1"/>
    <col min="6414" max="6414" width="19" style="3" customWidth="1"/>
    <col min="6415" max="6415" width="15.1640625" style="3" customWidth="1"/>
    <col min="6416" max="6643" width="9.1640625" style="3"/>
    <col min="6644" max="6644" width="4.6640625" style="3" customWidth="1"/>
    <col min="6645" max="6645" width="9.1640625" style="3"/>
    <col min="6646" max="6646" width="10.5" style="3" bestFit="1" customWidth="1"/>
    <col min="6647" max="6647" width="11" style="3" customWidth="1"/>
    <col min="6648" max="6648" width="7.6640625" style="3" customWidth="1"/>
    <col min="6649" max="6654" width="11.6640625" style="3" customWidth="1"/>
    <col min="6655" max="6655" width="14.83203125" style="3" customWidth="1"/>
    <col min="6656" max="6669" width="11.6640625" style="3" customWidth="1"/>
    <col min="6670" max="6670" width="19" style="3" customWidth="1"/>
    <col min="6671" max="6671" width="15.1640625" style="3" customWidth="1"/>
    <col min="6672" max="6899" width="9.1640625" style="3"/>
    <col min="6900" max="6900" width="4.6640625" style="3" customWidth="1"/>
    <col min="6901" max="6901" width="9.1640625" style="3"/>
    <col min="6902" max="6902" width="10.5" style="3" bestFit="1" customWidth="1"/>
    <col min="6903" max="6903" width="11" style="3" customWidth="1"/>
    <col min="6904" max="6904" width="7.6640625" style="3" customWidth="1"/>
    <col min="6905" max="6910" width="11.6640625" style="3" customWidth="1"/>
    <col min="6911" max="6911" width="14.83203125" style="3" customWidth="1"/>
    <col min="6912" max="6925" width="11.6640625" style="3" customWidth="1"/>
    <col min="6926" max="6926" width="19" style="3" customWidth="1"/>
    <col min="6927" max="6927" width="15.1640625" style="3" customWidth="1"/>
    <col min="6928" max="7155" width="9.1640625" style="3"/>
    <col min="7156" max="7156" width="4.6640625" style="3" customWidth="1"/>
    <col min="7157" max="7157" width="9.1640625" style="3"/>
    <col min="7158" max="7158" width="10.5" style="3" bestFit="1" customWidth="1"/>
    <col min="7159" max="7159" width="11" style="3" customWidth="1"/>
    <col min="7160" max="7160" width="7.6640625" style="3" customWidth="1"/>
    <col min="7161" max="7166" width="11.6640625" style="3" customWidth="1"/>
    <col min="7167" max="7167" width="14.83203125" style="3" customWidth="1"/>
    <col min="7168" max="7181" width="11.6640625" style="3" customWidth="1"/>
    <col min="7182" max="7182" width="19" style="3" customWidth="1"/>
    <col min="7183" max="7183" width="15.1640625" style="3" customWidth="1"/>
    <col min="7184" max="7411" width="9.1640625" style="3"/>
    <col min="7412" max="7412" width="4.6640625" style="3" customWidth="1"/>
    <col min="7413" max="7413" width="9.1640625" style="3"/>
    <col min="7414" max="7414" width="10.5" style="3" bestFit="1" customWidth="1"/>
    <col min="7415" max="7415" width="11" style="3" customWidth="1"/>
    <col min="7416" max="7416" width="7.6640625" style="3" customWidth="1"/>
    <col min="7417" max="7422" width="11.6640625" style="3" customWidth="1"/>
    <col min="7423" max="7423" width="14.83203125" style="3" customWidth="1"/>
    <col min="7424" max="7437" width="11.6640625" style="3" customWidth="1"/>
    <col min="7438" max="7438" width="19" style="3" customWidth="1"/>
    <col min="7439" max="7439" width="15.1640625" style="3" customWidth="1"/>
    <col min="7440" max="7667" width="9.1640625" style="3"/>
    <col min="7668" max="7668" width="4.6640625" style="3" customWidth="1"/>
    <col min="7669" max="7669" width="9.1640625" style="3"/>
    <col min="7670" max="7670" width="10.5" style="3" bestFit="1" customWidth="1"/>
    <col min="7671" max="7671" width="11" style="3" customWidth="1"/>
    <col min="7672" max="7672" width="7.6640625" style="3" customWidth="1"/>
    <col min="7673" max="7678" width="11.6640625" style="3" customWidth="1"/>
    <col min="7679" max="7679" width="14.83203125" style="3" customWidth="1"/>
    <col min="7680" max="7693" width="11.6640625" style="3" customWidth="1"/>
    <col min="7694" max="7694" width="19" style="3" customWidth="1"/>
    <col min="7695" max="7695" width="15.1640625" style="3" customWidth="1"/>
    <col min="7696" max="7923" width="9.1640625" style="3"/>
    <col min="7924" max="7924" width="4.6640625" style="3" customWidth="1"/>
    <col min="7925" max="7925" width="9.1640625" style="3"/>
    <col min="7926" max="7926" width="10.5" style="3" bestFit="1" customWidth="1"/>
    <col min="7927" max="7927" width="11" style="3" customWidth="1"/>
    <col min="7928" max="7928" width="7.6640625" style="3" customWidth="1"/>
    <col min="7929" max="7934" width="11.6640625" style="3" customWidth="1"/>
    <col min="7935" max="7935" width="14.83203125" style="3" customWidth="1"/>
    <col min="7936" max="7949" width="11.6640625" style="3" customWidth="1"/>
    <col min="7950" max="7950" width="19" style="3" customWidth="1"/>
    <col min="7951" max="7951" width="15.1640625" style="3" customWidth="1"/>
    <col min="7952" max="8179" width="9.1640625" style="3"/>
    <col min="8180" max="8180" width="4.6640625" style="3" customWidth="1"/>
    <col min="8181" max="8181" width="9.1640625" style="3"/>
    <col min="8182" max="8182" width="10.5" style="3" bestFit="1" customWidth="1"/>
    <col min="8183" max="8183" width="11" style="3" customWidth="1"/>
    <col min="8184" max="8184" width="7.6640625" style="3" customWidth="1"/>
    <col min="8185" max="8190" width="11.6640625" style="3" customWidth="1"/>
    <col min="8191" max="8191" width="14.83203125" style="3" customWidth="1"/>
    <col min="8192" max="8205" width="11.6640625" style="3" customWidth="1"/>
    <col min="8206" max="8206" width="19" style="3" customWidth="1"/>
    <col min="8207" max="8207" width="15.1640625" style="3" customWidth="1"/>
    <col min="8208" max="8435" width="9.1640625" style="3"/>
    <col min="8436" max="8436" width="4.6640625" style="3" customWidth="1"/>
    <col min="8437" max="8437" width="9.1640625" style="3"/>
    <col min="8438" max="8438" width="10.5" style="3" bestFit="1" customWidth="1"/>
    <col min="8439" max="8439" width="11" style="3" customWidth="1"/>
    <col min="8440" max="8440" width="7.6640625" style="3" customWidth="1"/>
    <col min="8441" max="8446" width="11.6640625" style="3" customWidth="1"/>
    <col min="8447" max="8447" width="14.83203125" style="3" customWidth="1"/>
    <col min="8448" max="8461" width="11.6640625" style="3" customWidth="1"/>
    <col min="8462" max="8462" width="19" style="3" customWidth="1"/>
    <col min="8463" max="8463" width="15.1640625" style="3" customWidth="1"/>
    <col min="8464" max="8691" width="9.1640625" style="3"/>
    <col min="8692" max="8692" width="4.6640625" style="3" customWidth="1"/>
    <col min="8693" max="8693" width="9.1640625" style="3"/>
    <col min="8694" max="8694" width="10.5" style="3" bestFit="1" customWidth="1"/>
    <col min="8695" max="8695" width="11" style="3" customWidth="1"/>
    <col min="8696" max="8696" width="7.6640625" style="3" customWidth="1"/>
    <col min="8697" max="8702" width="11.6640625" style="3" customWidth="1"/>
    <col min="8703" max="8703" width="14.83203125" style="3" customWidth="1"/>
    <col min="8704" max="8717" width="11.6640625" style="3" customWidth="1"/>
    <col min="8718" max="8718" width="19" style="3" customWidth="1"/>
    <col min="8719" max="8719" width="15.1640625" style="3" customWidth="1"/>
    <col min="8720" max="8947" width="9.1640625" style="3"/>
    <col min="8948" max="8948" width="4.6640625" style="3" customWidth="1"/>
    <col min="8949" max="8949" width="9.1640625" style="3"/>
    <col min="8950" max="8950" width="10.5" style="3" bestFit="1" customWidth="1"/>
    <col min="8951" max="8951" width="11" style="3" customWidth="1"/>
    <col min="8952" max="8952" width="7.6640625" style="3" customWidth="1"/>
    <col min="8953" max="8958" width="11.6640625" style="3" customWidth="1"/>
    <col min="8959" max="8959" width="14.83203125" style="3" customWidth="1"/>
    <col min="8960" max="8973" width="11.6640625" style="3" customWidth="1"/>
    <col min="8974" max="8974" width="19" style="3" customWidth="1"/>
    <col min="8975" max="8975" width="15.1640625" style="3" customWidth="1"/>
    <col min="8976" max="9203" width="9.1640625" style="3"/>
    <col min="9204" max="9204" width="4.6640625" style="3" customWidth="1"/>
    <col min="9205" max="9205" width="9.1640625" style="3"/>
    <col min="9206" max="9206" width="10.5" style="3" bestFit="1" customWidth="1"/>
    <col min="9207" max="9207" width="11" style="3" customWidth="1"/>
    <col min="9208" max="9208" width="7.6640625" style="3" customWidth="1"/>
    <col min="9209" max="9214" width="11.6640625" style="3" customWidth="1"/>
    <col min="9215" max="9215" width="14.83203125" style="3" customWidth="1"/>
    <col min="9216" max="9229" width="11.6640625" style="3" customWidth="1"/>
    <col min="9230" max="9230" width="19" style="3" customWidth="1"/>
    <col min="9231" max="9231" width="15.1640625" style="3" customWidth="1"/>
    <col min="9232" max="9459" width="9.1640625" style="3"/>
    <col min="9460" max="9460" width="4.6640625" style="3" customWidth="1"/>
    <col min="9461" max="9461" width="9.1640625" style="3"/>
    <col min="9462" max="9462" width="10.5" style="3" bestFit="1" customWidth="1"/>
    <col min="9463" max="9463" width="11" style="3" customWidth="1"/>
    <col min="9464" max="9464" width="7.6640625" style="3" customWidth="1"/>
    <col min="9465" max="9470" width="11.6640625" style="3" customWidth="1"/>
    <col min="9471" max="9471" width="14.83203125" style="3" customWidth="1"/>
    <col min="9472" max="9485" width="11.6640625" style="3" customWidth="1"/>
    <col min="9486" max="9486" width="19" style="3" customWidth="1"/>
    <col min="9487" max="9487" width="15.1640625" style="3" customWidth="1"/>
    <col min="9488" max="9715" width="9.1640625" style="3"/>
    <col min="9716" max="9716" width="4.6640625" style="3" customWidth="1"/>
    <col min="9717" max="9717" width="9.1640625" style="3"/>
    <col min="9718" max="9718" width="10.5" style="3" bestFit="1" customWidth="1"/>
    <col min="9719" max="9719" width="11" style="3" customWidth="1"/>
    <col min="9720" max="9720" width="7.6640625" style="3" customWidth="1"/>
    <col min="9721" max="9726" width="11.6640625" style="3" customWidth="1"/>
    <col min="9727" max="9727" width="14.83203125" style="3" customWidth="1"/>
    <col min="9728" max="9741" width="11.6640625" style="3" customWidth="1"/>
    <col min="9742" max="9742" width="19" style="3" customWidth="1"/>
    <col min="9743" max="9743" width="15.1640625" style="3" customWidth="1"/>
    <col min="9744" max="9971" width="9.1640625" style="3"/>
    <col min="9972" max="9972" width="4.6640625" style="3" customWidth="1"/>
    <col min="9973" max="9973" width="9.1640625" style="3"/>
    <col min="9974" max="9974" width="10.5" style="3" bestFit="1" customWidth="1"/>
    <col min="9975" max="9975" width="11" style="3" customWidth="1"/>
    <col min="9976" max="9976" width="7.6640625" style="3" customWidth="1"/>
    <col min="9977" max="9982" width="11.6640625" style="3" customWidth="1"/>
    <col min="9983" max="9983" width="14.83203125" style="3" customWidth="1"/>
    <col min="9984" max="9997" width="11.6640625" style="3" customWidth="1"/>
    <col min="9998" max="9998" width="19" style="3" customWidth="1"/>
    <col min="9999" max="9999" width="15.1640625" style="3" customWidth="1"/>
    <col min="10000" max="10227" width="9.1640625" style="3"/>
    <col min="10228" max="10228" width="4.6640625" style="3" customWidth="1"/>
    <col min="10229" max="10229" width="9.1640625" style="3"/>
    <col min="10230" max="10230" width="10.5" style="3" bestFit="1" customWidth="1"/>
    <col min="10231" max="10231" width="11" style="3" customWidth="1"/>
    <col min="10232" max="10232" width="7.6640625" style="3" customWidth="1"/>
    <col min="10233" max="10238" width="11.6640625" style="3" customWidth="1"/>
    <col min="10239" max="10239" width="14.83203125" style="3" customWidth="1"/>
    <col min="10240" max="10253" width="11.6640625" style="3" customWidth="1"/>
    <col min="10254" max="10254" width="19" style="3" customWidth="1"/>
    <col min="10255" max="10255" width="15.1640625" style="3" customWidth="1"/>
    <col min="10256" max="10483" width="9.1640625" style="3"/>
    <col min="10484" max="10484" width="4.6640625" style="3" customWidth="1"/>
    <col min="10485" max="10485" width="9.1640625" style="3"/>
    <col min="10486" max="10486" width="10.5" style="3" bestFit="1" customWidth="1"/>
    <col min="10487" max="10487" width="11" style="3" customWidth="1"/>
    <col min="10488" max="10488" width="7.6640625" style="3" customWidth="1"/>
    <col min="10489" max="10494" width="11.6640625" style="3" customWidth="1"/>
    <col min="10495" max="10495" width="14.83203125" style="3" customWidth="1"/>
    <col min="10496" max="10509" width="11.6640625" style="3" customWidth="1"/>
    <col min="10510" max="10510" width="19" style="3" customWidth="1"/>
    <col min="10511" max="10511" width="15.1640625" style="3" customWidth="1"/>
    <col min="10512" max="10739" width="9.1640625" style="3"/>
    <col min="10740" max="10740" width="4.6640625" style="3" customWidth="1"/>
    <col min="10741" max="10741" width="9.1640625" style="3"/>
    <col min="10742" max="10742" width="10.5" style="3" bestFit="1" customWidth="1"/>
    <col min="10743" max="10743" width="11" style="3" customWidth="1"/>
    <col min="10744" max="10744" width="7.6640625" style="3" customWidth="1"/>
    <col min="10745" max="10750" width="11.6640625" style="3" customWidth="1"/>
    <col min="10751" max="10751" width="14.83203125" style="3" customWidth="1"/>
    <col min="10752" max="10765" width="11.6640625" style="3" customWidth="1"/>
    <col min="10766" max="10766" width="19" style="3" customWidth="1"/>
    <col min="10767" max="10767" width="15.1640625" style="3" customWidth="1"/>
    <col min="10768" max="10995" width="9.1640625" style="3"/>
    <col min="10996" max="10996" width="4.6640625" style="3" customWidth="1"/>
    <col min="10997" max="10997" width="9.1640625" style="3"/>
    <col min="10998" max="10998" width="10.5" style="3" bestFit="1" customWidth="1"/>
    <col min="10999" max="10999" width="11" style="3" customWidth="1"/>
    <col min="11000" max="11000" width="7.6640625" style="3" customWidth="1"/>
    <col min="11001" max="11006" width="11.6640625" style="3" customWidth="1"/>
    <col min="11007" max="11007" width="14.83203125" style="3" customWidth="1"/>
    <col min="11008" max="11021" width="11.6640625" style="3" customWidth="1"/>
    <col min="11022" max="11022" width="19" style="3" customWidth="1"/>
    <col min="11023" max="11023" width="15.1640625" style="3" customWidth="1"/>
    <col min="11024" max="11251" width="9.1640625" style="3"/>
    <col min="11252" max="11252" width="4.6640625" style="3" customWidth="1"/>
    <col min="11253" max="11253" width="9.1640625" style="3"/>
    <col min="11254" max="11254" width="10.5" style="3" bestFit="1" customWidth="1"/>
    <col min="11255" max="11255" width="11" style="3" customWidth="1"/>
    <col min="11256" max="11256" width="7.6640625" style="3" customWidth="1"/>
    <col min="11257" max="11262" width="11.6640625" style="3" customWidth="1"/>
    <col min="11263" max="11263" width="14.83203125" style="3" customWidth="1"/>
    <col min="11264" max="11277" width="11.6640625" style="3" customWidth="1"/>
    <col min="11278" max="11278" width="19" style="3" customWidth="1"/>
    <col min="11279" max="11279" width="15.1640625" style="3" customWidth="1"/>
    <col min="11280" max="11507" width="9.1640625" style="3"/>
    <col min="11508" max="11508" width="4.6640625" style="3" customWidth="1"/>
    <col min="11509" max="11509" width="9.1640625" style="3"/>
    <col min="11510" max="11510" width="10.5" style="3" bestFit="1" customWidth="1"/>
    <col min="11511" max="11511" width="11" style="3" customWidth="1"/>
    <col min="11512" max="11512" width="7.6640625" style="3" customWidth="1"/>
    <col min="11513" max="11518" width="11.6640625" style="3" customWidth="1"/>
    <col min="11519" max="11519" width="14.83203125" style="3" customWidth="1"/>
    <col min="11520" max="11533" width="11.6640625" style="3" customWidth="1"/>
    <col min="11534" max="11534" width="19" style="3" customWidth="1"/>
    <col min="11535" max="11535" width="15.1640625" style="3" customWidth="1"/>
    <col min="11536" max="11763" width="9.1640625" style="3"/>
    <col min="11764" max="11764" width="4.6640625" style="3" customWidth="1"/>
    <col min="11765" max="11765" width="9.1640625" style="3"/>
    <col min="11766" max="11766" width="10.5" style="3" bestFit="1" customWidth="1"/>
    <col min="11767" max="11767" width="11" style="3" customWidth="1"/>
    <col min="11768" max="11768" width="7.6640625" style="3" customWidth="1"/>
    <col min="11769" max="11774" width="11.6640625" style="3" customWidth="1"/>
    <col min="11775" max="11775" width="14.83203125" style="3" customWidth="1"/>
    <col min="11776" max="11789" width="11.6640625" style="3" customWidth="1"/>
    <col min="11790" max="11790" width="19" style="3" customWidth="1"/>
    <col min="11791" max="11791" width="15.1640625" style="3" customWidth="1"/>
    <col min="11792" max="12019" width="9.1640625" style="3"/>
    <col min="12020" max="12020" width="4.6640625" style="3" customWidth="1"/>
    <col min="12021" max="12021" width="9.1640625" style="3"/>
    <col min="12022" max="12022" width="10.5" style="3" bestFit="1" customWidth="1"/>
    <col min="12023" max="12023" width="11" style="3" customWidth="1"/>
    <col min="12024" max="12024" width="7.6640625" style="3" customWidth="1"/>
    <col min="12025" max="12030" width="11.6640625" style="3" customWidth="1"/>
    <col min="12031" max="12031" width="14.83203125" style="3" customWidth="1"/>
    <col min="12032" max="12045" width="11.6640625" style="3" customWidth="1"/>
    <col min="12046" max="12046" width="19" style="3" customWidth="1"/>
    <col min="12047" max="12047" width="15.1640625" style="3" customWidth="1"/>
    <col min="12048" max="12275" width="9.1640625" style="3"/>
    <col min="12276" max="12276" width="4.6640625" style="3" customWidth="1"/>
    <col min="12277" max="12277" width="9.1640625" style="3"/>
    <col min="12278" max="12278" width="10.5" style="3" bestFit="1" customWidth="1"/>
    <col min="12279" max="12279" width="11" style="3" customWidth="1"/>
    <col min="12280" max="12280" width="7.6640625" style="3" customWidth="1"/>
    <col min="12281" max="12286" width="11.6640625" style="3" customWidth="1"/>
    <col min="12287" max="12287" width="14.83203125" style="3" customWidth="1"/>
    <col min="12288" max="12301" width="11.6640625" style="3" customWidth="1"/>
    <col min="12302" max="12302" width="19" style="3" customWidth="1"/>
    <col min="12303" max="12303" width="15.1640625" style="3" customWidth="1"/>
    <col min="12304" max="12531" width="9.1640625" style="3"/>
    <col min="12532" max="12532" width="4.6640625" style="3" customWidth="1"/>
    <col min="12533" max="12533" width="9.1640625" style="3"/>
    <col min="12534" max="12534" width="10.5" style="3" bestFit="1" customWidth="1"/>
    <col min="12535" max="12535" width="11" style="3" customWidth="1"/>
    <col min="12536" max="12536" width="7.6640625" style="3" customWidth="1"/>
    <col min="12537" max="12542" width="11.6640625" style="3" customWidth="1"/>
    <col min="12543" max="12543" width="14.83203125" style="3" customWidth="1"/>
    <col min="12544" max="12557" width="11.6640625" style="3" customWidth="1"/>
    <col min="12558" max="12558" width="19" style="3" customWidth="1"/>
    <col min="12559" max="12559" width="15.1640625" style="3" customWidth="1"/>
    <col min="12560" max="12787" width="9.1640625" style="3"/>
    <col min="12788" max="12788" width="4.6640625" style="3" customWidth="1"/>
    <col min="12789" max="12789" width="9.1640625" style="3"/>
    <col min="12790" max="12790" width="10.5" style="3" bestFit="1" customWidth="1"/>
    <col min="12791" max="12791" width="11" style="3" customWidth="1"/>
    <col min="12792" max="12792" width="7.6640625" style="3" customWidth="1"/>
    <col min="12793" max="12798" width="11.6640625" style="3" customWidth="1"/>
    <col min="12799" max="12799" width="14.83203125" style="3" customWidth="1"/>
    <col min="12800" max="12813" width="11.6640625" style="3" customWidth="1"/>
    <col min="12814" max="12814" width="19" style="3" customWidth="1"/>
    <col min="12815" max="12815" width="15.1640625" style="3" customWidth="1"/>
    <col min="12816" max="13043" width="9.1640625" style="3"/>
    <col min="13044" max="13044" width="4.6640625" style="3" customWidth="1"/>
    <col min="13045" max="13045" width="9.1640625" style="3"/>
    <col min="13046" max="13046" width="10.5" style="3" bestFit="1" customWidth="1"/>
    <col min="13047" max="13047" width="11" style="3" customWidth="1"/>
    <col min="13048" max="13048" width="7.6640625" style="3" customWidth="1"/>
    <col min="13049" max="13054" width="11.6640625" style="3" customWidth="1"/>
    <col min="13055" max="13055" width="14.83203125" style="3" customWidth="1"/>
    <col min="13056" max="13069" width="11.6640625" style="3" customWidth="1"/>
    <col min="13070" max="13070" width="19" style="3" customWidth="1"/>
    <col min="13071" max="13071" width="15.1640625" style="3" customWidth="1"/>
    <col min="13072" max="13299" width="9.1640625" style="3"/>
    <col min="13300" max="13300" width="4.6640625" style="3" customWidth="1"/>
    <col min="13301" max="13301" width="9.1640625" style="3"/>
    <col min="13302" max="13302" width="10.5" style="3" bestFit="1" customWidth="1"/>
    <col min="13303" max="13303" width="11" style="3" customWidth="1"/>
    <col min="13304" max="13304" width="7.6640625" style="3" customWidth="1"/>
    <col min="13305" max="13310" width="11.6640625" style="3" customWidth="1"/>
    <col min="13311" max="13311" width="14.83203125" style="3" customWidth="1"/>
    <col min="13312" max="13325" width="11.6640625" style="3" customWidth="1"/>
    <col min="13326" max="13326" width="19" style="3" customWidth="1"/>
    <col min="13327" max="13327" width="15.1640625" style="3" customWidth="1"/>
    <col min="13328" max="13555" width="9.1640625" style="3"/>
    <col min="13556" max="13556" width="4.6640625" style="3" customWidth="1"/>
    <col min="13557" max="13557" width="9.1640625" style="3"/>
    <col min="13558" max="13558" width="10.5" style="3" bestFit="1" customWidth="1"/>
    <col min="13559" max="13559" width="11" style="3" customWidth="1"/>
    <col min="13560" max="13560" width="7.6640625" style="3" customWidth="1"/>
    <col min="13561" max="13566" width="11.6640625" style="3" customWidth="1"/>
    <col min="13567" max="13567" width="14.83203125" style="3" customWidth="1"/>
    <col min="13568" max="13581" width="11.6640625" style="3" customWidth="1"/>
    <col min="13582" max="13582" width="19" style="3" customWidth="1"/>
    <col min="13583" max="13583" width="15.1640625" style="3" customWidth="1"/>
    <col min="13584" max="13811" width="9.1640625" style="3"/>
    <col min="13812" max="13812" width="4.6640625" style="3" customWidth="1"/>
    <col min="13813" max="13813" width="9.1640625" style="3"/>
    <col min="13814" max="13814" width="10.5" style="3" bestFit="1" customWidth="1"/>
    <col min="13815" max="13815" width="11" style="3" customWidth="1"/>
    <col min="13816" max="13816" width="7.6640625" style="3" customWidth="1"/>
    <col min="13817" max="13822" width="11.6640625" style="3" customWidth="1"/>
    <col min="13823" max="13823" width="14.83203125" style="3" customWidth="1"/>
    <col min="13824" max="13837" width="11.6640625" style="3" customWidth="1"/>
    <col min="13838" max="13838" width="19" style="3" customWidth="1"/>
    <col min="13839" max="13839" width="15.1640625" style="3" customWidth="1"/>
    <col min="13840" max="14067" width="9.1640625" style="3"/>
    <col min="14068" max="14068" width="4.6640625" style="3" customWidth="1"/>
    <col min="14069" max="14069" width="9.1640625" style="3"/>
    <col min="14070" max="14070" width="10.5" style="3" bestFit="1" customWidth="1"/>
    <col min="14071" max="14071" width="11" style="3" customWidth="1"/>
    <col min="14072" max="14072" width="7.6640625" style="3" customWidth="1"/>
    <col min="14073" max="14078" width="11.6640625" style="3" customWidth="1"/>
    <col min="14079" max="14079" width="14.83203125" style="3" customWidth="1"/>
    <col min="14080" max="14093" width="11.6640625" style="3" customWidth="1"/>
    <col min="14094" max="14094" width="19" style="3" customWidth="1"/>
    <col min="14095" max="14095" width="15.1640625" style="3" customWidth="1"/>
    <col min="14096" max="14323" width="9.1640625" style="3"/>
    <col min="14324" max="14324" width="4.6640625" style="3" customWidth="1"/>
    <col min="14325" max="14325" width="9.1640625" style="3"/>
    <col min="14326" max="14326" width="10.5" style="3" bestFit="1" customWidth="1"/>
    <col min="14327" max="14327" width="11" style="3" customWidth="1"/>
    <col min="14328" max="14328" width="7.6640625" style="3" customWidth="1"/>
    <col min="14329" max="14334" width="11.6640625" style="3" customWidth="1"/>
    <col min="14335" max="14335" width="14.83203125" style="3" customWidth="1"/>
    <col min="14336" max="14349" width="11.6640625" style="3" customWidth="1"/>
    <col min="14350" max="14350" width="19" style="3" customWidth="1"/>
    <col min="14351" max="14351" width="15.1640625" style="3" customWidth="1"/>
    <col min="14352" max="14579" width="9.1640625" style="3"/>
    <col min="14580" max="14580" width="4.6640625" style="3" customWidth="1"/>
    <col min="14581" max="14581" width="9.1640625" style="3"/>
    <col min="14582" max="14582" width="10.5" style="3" bestFit="1" customWidth="1"/>
    <col min="14583" max="14583" width="11" style="3" customWidth="1"/>
    <col min="14584" max="14584" width="7.6640625" style="3" customWidth="1"/>
    <col min="14585" max="14590" width="11.6640625" style="3" customWidth="1"/>
    <col min="14591" max="14591" width="14.83203125" style="3" customWidth="1"/>
    <col min="14592" max="14605" width="11.6640625" style="3" customWidth="1"/>
    <col min="14606" max="14606" width="19" style="3" customWidth="1"/>
    <col min="14607" max="14607" width="15.1640625" style="3" customWidth="1"/>
    <col min="14608" max="14835" width="9.1640625" style="3"/>
    <col min="14836" max="14836" width="4.6640625" style="3" customWidth="1"/>
    <col min="14837" max="14837" width="9.1640625" style="3"/>
    <col min="14838" max="14838" width="10.5" style="3" bestFit="1" customWidth="1"/>
    <col min="14839" max="14839" width="11" style="3" customWidth="1"/>
    <col min="14840" max="14840" width="7.6640625" style="3" customWidth="1"/>
    <col min="14841" max="14846" width="11.6640625" style="3" customWidth="1"/>
    <col min="14847" max="14847" width="14.83203125" style="3" customWidth="1"/>
    <col min="14848" max="14861" width="11.6640625" style="3" customWidth="1"/>
    <col min="14862" max="14862" width="19" style="3" customWidth="1"/>
    <col min="14863" max="14863" width="15.1640625" style="3" customWidth="1"/>
    <col min="14864" max="15091" width="9.1640625" style="3"/>
    <col min="15092" max="15092" width="4.6640625" style="3" customWidth="1"/>
    <col min="15093" max="15093" width="9.1640625" style="3"/>
    <col min="15094" max="15094" width="10.5" style="3" bestFit="1" customWidth="1"/>
    <col min="15095" max="15095" width="11" style="3" customWidth="1"/>
    <col min="15096" max="15096" width="7.6640625" style="3" customWidth="1"/>
    <col min="15097" max="15102" width="11.6640625" style="3" customWidth="1"/>
    <col min="15103" max="15103" width="14.83203125" style="3" customWidth="1"/>
    <col min="15104" max="15117" width="11.6640625" style="3" customWidth="1"/>
    <col min="15118" max="15118" width="19" style="3" customWidth="1"/>
    <col min="15119" max="15119" width="15.1640625" style="3" customWidth="1"/>
    <col min="15120" max="15347" width="9.1640625" style="3"/>
    <col min="15348" max="15348" width="4.6640625" style="3" customWidth="1"/>
    <col min="15349" max="15349" width="9.1640625" style="3"/>
    <col min="15350" max="15350" width="10.5" style="3" bestFit="1" customWidth="1"/>
    <col min="15351" max="15351" width="11" style="3" customWidth="1"/>
    <col min="15352" max="15352" width="7.6640625" style="3" customWidth="1"/>
    <col min="15353" max="15358" width="11.6640625" style="3" customWidth="1"/>
    <col min="15359" max="15359" width="14.83203125" style="3" customWidth="1"/>
    <col min="15360" max="15373" width="11.6640625" style="3" customWidth="1"/>
    <col min="15374" max="15374" width="19" style="3" customWidth="1"/>
    <col min="15375" max="15375" width="15.1640625" style="3" customWidth="1"/>
    <col min="15376" max="15603" width="9.1640625" style="3"/>
    <col min="15604" max="15604" width="4.6640625" style="3" customWidth="1"/>
    <col min="15605" max="15605" width="9.1640625" style="3"/>
    <col min="15606" max="15606" width="10.5" style="3" bestFit="1" customWidth="1"/>
    <col min="15607" max="15607" width="11" style="3" customWidth="1"/>
    <col min="15608" max="15608" width="7.6640625" style="3" customWidth="1"/>
    <col min="15609" max="15614" width="11.6640625" style="3" customWidth="1"/>
    <col min="15615" max="15615" width="14.83203125" style="3" customWidth="1"/>
    <col min="15616" max="15629" width="11.6640625" style="3" customWidth="1"/>
    <col min="15630" max="15630" width="19" style="3" customWidth="1"/>
    <col min="15631" max="15631" width="15.1640625" style="3" customWidth="1"/>
    <col min="15632" max="15859" width="9.1640625" style="3"/>
    <col min="15860" max="15860" width="4.6640625" style="3" customWidth="1"/>
    <col min="15861" max="15861" width="9.1640625" style="3"/>
    <col min="15862" max="15862" width="10.5" style="3" bestFit="1" customWidth="1"/>
    <col min="15863" max="15863" width="11" style="3" customWidth="1"/>
    <col min="15864" max="15864" width="7.6640625" style="3" customWidth="1"/>
    <col min="15865" max="15870" width="11.6640625" style="3" customWidth="1"/>
    <col min="15871" max="15871" width="14.83203125" style="3" customWidth="1"/>
    <col min="15872" max="15885" width="11.6640625" style="3" customWidth="1"/>
    <col min="15886" max="15886" width="19" style="3" customWidth="1"/>
    <col min="15887" max="15887" width="15.1640625" style="3" customWidth="1"/>
    <col min="15888" max="16115" width="9.1640625" style="3"/>
    <col min="16116" max="16116" width="4.6640625" style="3" customWidth="1"/>
    <col min="16117" max="16117" width="9.1640625" style="3"/>
    <col min="16118" max="16118" width="10.5" style="3" bestFit="1" customWidth="1"/>
    <col min="16119" max="16119" width="11" style="3" customWidth="1"/>
    <col min="16120" max="16120" width="7.6640625" style="3" customWidth="1"/>
    <col min="16121" max="16126" width="11.6640625" style="3" customWidth="1"/>
    <col min="16127" max="16127" width="14.83203125" style="3" customWidth="1"/>
    <col min="16128" max="16141" width="11.6640625" style="3" customWidth="1"/>
    <col min="16142" max="16142" width="19" style="3" customWidth="1"/>
    <col min="16143" max="16143" width="15.1640625" style="3" customWidth="1"/>
    <col min="16144" max="16384" width="9.1640625" style="3"/>
  </cols>
  <sheetData>
    <row r="1" spans="1:19" ht="16" x14ac:dyDescent="0.2">
      <c r="A1" s="52" t="s">
        <v>91</v>
      </c>
      <c r="B1" s="52"/>
      <c r="C1" s="52"/>
      <c r="D1" s="52"/>
      <c r="E1" s="52"/>
      <c r="F1" s="52"/>
      <c r="G1" s="52"/>
      <c r="H1" s="52"/>
      <c r="I1" s="52"/>
      <c r="J1" s="52"/>
      <c r="K1" s="52"/>
      <c r="L1" s="52"/>
      <c r="M1" s="52"/>
      <c r="N1" s="52"/>
      <c r="O1" s="52"/>
    </row>
    <row r="2" spans="1:19" ht="16" x14ac:dyDescent="0.15">
      <c r="A2" s="53" t="s">
        <v>56</v>
      </c>
      <c r="B2" s="53"/>
      <c r="C2" s="53"/>
      <c r="D2" s="53"/>
      <c r="E2" s="53"/>
      <c r="F2" s="53"/>
      <c r="G2" s="53"/>
      <c r="H2" s="53"/>
      <c r="I2" s="53"/>
      <c r="J2" s="53"/>
      <c r="K2" s="53"/>
      <c r="L2" s="53"/>
      <c r="M2" s="53"/>
      <c r="N2" s="53"/>
      <c r="O2" s="53"/>
    </row>
    <row r="3" spans="1:19" ht="12.75" customHeight="1" x14ac:dyDescent="0.15">
      <c r="A3" s="53" t="s">
        <v>125</v>
      </c>
      <c r="B3" s="53"/>
      <c r="C3" s="53"/>
      <c r="D3" s="53"/>
      <c r="E3" s="53"/>
      <c r="F3" s="53"/>
      <c r="G3" s="53"/>
      <c r="H3" s="53"/>
      <c r="I3" s="53"/>
      <c r="J3" s="53"/>
      <c r="K3" s="53"/>
      <c r="L3" s="53"/>
      <c r="M3" s="53"/>
      <c r="N3" s="53"/>
      <c r="O3" s="53"/>
    </row>
    <row r="4" spans="1:19" s="2" customFormat="1" ht="16" x14ac:dyDescent="0.25">
      <c r="B4" s="4"/>
      <c r="C4" s="4"/>
      <c r="D4" s="4"/>
      <c r="E4" s="4"/>
      <c r="F4" s="4"/>
      <c r="G4" s="6"/>
      <c r="H4" s="5"/>
      <c r="I4" s="4"/>
      <c r="J4" s="5"/>
      <c r="K4" s="5"/>
      <c r="L4" s="4"/>
      <c r="M4" s="4"/>
      <c r="N4" s="4"/>
    </row>
    <row r="5" spans="1:19" s="7" customFormat="1" ht="16" x14ac:dyDescent="0.25">
      <c r="A5" s="12" t="s">
        <v>37</v>
      </c>
      <c r="B5" s="13" t="s">
        <v>38</v>
      </c>
      <c r="C5" s="13" t="s">
        <v>39</v>
      </c>
      <c r="D5" s="13" t="s">
        <v>40</v>
      </c>
      <c r="E5" s="13" t="s">
        <v>41</v>
      </c>
      <c r="F5" s="13" t="s">
        <v>42</v>
      </c>
      <c r="G5" s="13" t="s">
        <v>43</v>
      </c>
      <c r="H5" s="13" t="s">
        <v>44</v>
      </c>
      <c r="I5" s="13" t="s">
        <v>45</v>
      </c>
      <c r="J5" s="13" t="s">
        <v>46</v>
      </c>
      <c r="K5" s="13" t="s">
        <v>47</v>
      </c>
      <c r="L5" s="13" t="s">
        <v>48</v>
      </c>
      <c r="M5" s="13" t="s">
        <v>49</v>
      </c>
      <c r="N5" s="13" t="s">
        <v>0</v>
      </c>
      <c r="O5" s="14" t="s">
        <v>55</v>
      </c>
      <c r="P5" s="14"/>
      <c r="Q5" s="14"/>
      <c r="R5" s="14"/>
      <c r="S5" s="14"/>
    </row>
    <row r="6" spans="1:19" ht="15" x14ac:dyDescent="0.2">
      <c r="A6" s="14"/>
      <c r="B6" s="15"/>
      <c r="C6" s="15"/>
      <c r="D6" s="15"/>
      <c r="E6" s="15"/>
      <c r="F6" s="15"/>
      <c r="G6" s="16"/>
      <c r="H6" s="17"/>
      <c r="I6" s="15"/>
      <c r="J6" s="17"/>
      <c r="K6" s="17"/>
      <c r="L6" s="15"/>
      <c r="M6" s="15"/>
      <c r="N6" s="15"/>
      <c r="O6" s="18"/>
      <c r="P6" s="14"/>
      <c r="Q6" s="14"/>
      <c r="R6" s="14"/>
      <c r="S6" s="14"/>
    </row>
    <row r="7" spans="1:19" ht="15" x14ac:dyDescent="0.2">
      <c r="A7" s="19" t="s">
        <v>50</v>
      </c>
      <c r="B7" s="15"/>
      <c r="C7" s="15"/>
      <c r="D7" s="15"/>
      <c r="E7" s="15"/>
      <c r="F7" s="15"/>
      <c r="G7" s="16"/>
      <c r="H7" s="17"/>
      <c r="I7" s="15"/>
      <c r="J7" s="17"/>
      <c r="K7" s="17"/>
      <c r="L7" s="15"/>
      <c r="M7" s="15"/>
      <c r="N7" s="15"/>
      <c r="O7" s="18"/>
      <c r="P7" s="14"/>
      <c r="Q7" s="14"/>
      <c r="R7" s="14"/>
      <c r="S7" s="14"/>
    </row>
    <row r="8" spans="1:19" ht="15" x14ac:dyDescent="0.2">
      <c r="A8" s="14" t="s">
        <v>1</v>
      </c>
      <c r="B8" s="20">
        <v>77942.509999999995</v>
      </c>
      <c r="C8" s="21">
        <f>B57</f>
        <v>81566.58</v>
      </c>
      <c r="D8" s="21">
        <f t="shared" ref="D8:M8" si="0">C57</f>
        <v>89247.84</v>
      </c>
      <c r="E8" s="21">
        <f t="shared" si="0"/>
        <v>94264.17</v>
      </c>
      <c r="F8" s="21">
        <f t="shared" si="0"/>
        <v>92741.97</v>
      </c>
      <c r="G8" s="21">
        <f t="shared" si="0"/>
        <v>95534.56</v>
      </c>
      <c r="H8" s="21">
        <f t="shared" si="0"/>
        <v>94518.6</v>
      </c>
      <c r="I8" s="21">
        <f t="shared" si="0"/>
        <v>98618.67</v>
      </c>
      <c r="J8" s="21">
        <f t="shared" si="0"/>
        <v>95260.3</v>
      </c>
      <c r="K8" s="21">
        <f t="shared" si="0"/>
        <v>76540.66</v>
      </c>
      <c r="L8" s="21">
        <f t="shared" si="0"/>
        <v>73367.289999999994</v>
      </c>
      <c r="M8" s="21">
        <f t="shared" si="0"/>
        <v>73713.89</v>
      </c>
      <c r="N8" s="21">
        <f>B8</f>
        <v>77942.509999999995</v>
      </c>
      <c r="O8" s="18" t="s">
        <v>54</v>
      </c>
      <c r="P8" s="14"/>
      <c r="Q8" s="14"/>
      <c r="R8" s="14"/>
      <c r="S8" s="14"/>
    </row>
    <row r="9" spans="1:19" ht="15" x14ac:dyDescent="0.2">
      <c r="A9" s="14" t="s">
        <v>2</v>
      </c>
      <c r="B9" s="20"/>
      <c r="C9" s="21">
        <f>B58</f>
        <v>0</v>
      </c>
      <c r="D9" s="21">
        <f t="shared" ref="D9:M9" si="1">C58</f>
        <v>0</v>
      </c>
      <c r="E9" s="21">
        <f t="shared" si="1"/>
        <v>0</v>
      </c>
      <c r="F9" s="21">
        <f t="shared" si="1"/>
        <v>0</v>
      </c>
      <c r="G9" s="21">
        <f t="shared" si="1"/>
        <v>0</v>
      </c>
      <c r="H9" s="21">
        <f t="shared" si="1"/>
        <v>0</v>
      </c>
      <c r="I9" s="21">
        <f t="shared" si="1"/>
        <v>0</v>
      </c>
      <c r="J9" s="21">
        <f t="shared" si="1"/>
        <v>0</v>
      </c>
      <c r="K9" s="21">
        <f t="shared" si="1"/>
        <v>0</v>
      </c>
      <c r="L9" s="21">
        <f t="shared" si="1"/>
        <v>0</v>
      </c>
      <c r="M9" s="21">
        <f t="shared" si="1"/>
        <v>0</v>
      </c>
      <c r="N9" s="21"/>
      <c r="O9" s="18" t="s">
        <v>54</v>
      </c>
      <c r="P9" s="14"/>
      <c r="Q9" s="14"/>
      <c r="R9" s="14"/>
      <c r="S9" s="14"/>
    </row>
    <row r="10" spans="1:19" s="8" customFormat="1" ht="15" x14ac:dyDescent="0.2">
      <c r="A10" s="12" t="s">
        <v>3</v>
      </c>
      <c r="B10" s="22">
        <v>24307.59</v>
      </c>
      <c r="C10" s="23">
        <f>B59</f>
        <v>24317.84</v>
      </c>
      <c r="D10" s="23">
        <f t="shared" ref="D10:M10" si="2">C59</f>
        <v>24328.09</v>
      </c>
      <c r="E10" s="23">
        <f t="shared" si="2"/>
        <v>24338.01</v>
      </c>
      <c r="F10" s="23">
        <f t="shared" si="2"/>
        <v>24348.260000000002</v>
      </c>
      <c r="G10" s="23">
        <f t="shared" si="2"/>
        <v>24358.19</v>
      </c>
      <c r="H10" s="23">
        <f t="shared" si="2"/>
        <v>24368.449999999997</v>
      </c>
      <c r="I10" s="23">
        <f t="shared" si="2"/>
        <v>24378.71</v>
      </c>
      <c r="J10" s="23">
        <f t="shared" si="2"/>
        <v>24387.989999999998</v>
      </c>
      <c r="K10" s="23">
        <f t="shared" si="2"/>
        <v>24398.269999999997</v>
      </c>
      <c r="L10" s="23">
        <f t="shared" si="2"/>
        <v>24408.22</v>
      </c>
      <c r="M10" s="23">
        <f t="shared" si="2"/>
        <v>24418.5</v>
      </c>
      <c r="N10" s="23">
        <f>B10</f>
        <v>24307.59</v>
      </c>
      <c r="O10" s="18" t="s">
        <v>54</v>
      </c>
      <c r="P10" s="12"/>
      <c r="Q10" s="12"/>
      <c r="R10" s="12"/>
      <c r="S10" s="12"/>
    </row>
    <row r="11" spans="1:19" ht="15" x14ac:dyDescent="0.2">
      <c r="A11" s="14" t="s">
        <v>4</v>
      </c>
      <c r="B11" s="24">
        <f t="shared" ref="B11:N11" si="3">SUM(B7:B10)</f>
        <v>102250.09999999999</v>
      </c>
      <c r="C11" s="24">
        <f>SUM(C8:C10)</f>
        <v>105884.42</v>
      </c>
      <c r="D11" s="24">
        <f t="shared" si="3"/>
        <v>113575.93</v>
      </c>
      <c r="E11" s="24">
        <f t="shared" si="3"/>
        <v>118602.18</v>
      </c>
      <c r="F11" s="24">
        <f t="shared" si="3"/>
        <v>117090.23000000001</v>
      </c>
      <c r="G11" s="24">
        <f t="shared" si="3"/>
        <v>119892.75</v>
      </c>
      <c r="H11" s="24">
        <f t="shared" si="3"/>
        <v>118887.05</v>
      </c>
      <c r="I11" s="24">
        <f t="shared" si="3"/>
        <v>122997.38</v>
      </c>
      <c r="J11" s="24">
        <f t="shared" si="3"/>
        <v>119648.29000000001</v>
      </c>
      <c r="K11" s="24">
        <f t="shared" si="3"/>
        <v>100938.93</v>
      </c>
      <c r="L11" s="24">
        <f t="shared" si="3"/>
        <v>97775.51</v>
      </c>
      <c r="M11" s="24">
        <f t="shared" si="3"/>
        <v>98132.39</v>
      </c>
      <c r="N11" s="24">
        <f t="shared" si="3"/>
        <v>102250.09999999999</v>
      </c>
      <c r="O11" s="18"/>
      <c r="P11" s="14"/>
      <c r="Q11" s="14"/>
      <c r="R11" s="14"/>
      <c r="S11" s="14"/>
    </row>
    <row r="12" spans="1:19" ht="15" x14ac:dyDescent="0.2">
      <c r="A12" s="14"/>
      <c r="B12" s="18"/>
      <c r="C12" s="18"/>
      <c r="D12" s="18"/>
      <c r="E12" s="18"/>
      <c r="F12" s="18"/>
      <c r="G12" s="18"/>
      <c r="H12" s="18"/>
      <c r="I12" s="18"/>
      <c r="J12" s="18"/>
      <c r="K12" s="18"/>
      <c r="L12" s="18"/>
      <c r="M12" s="18"/>
      <c r="N12" s="18">
        <f t="shared" ref="N12:N13" si="4">SUM(B12:M12)</f>
        <v>0</v>
      </c>
      <c r="O12" s="18"/>
      <c r="P12" s="14"/>
      <c r="Q12" s="14"/>
      <c r="R12" s="14"/>
      <c r="S12" s="14"/>
    </row>
    <row r="13" spans="1:19" ht="15" x14ac:dyDescent="0.2">
      <c r="A13" s="19" t="s">
        <v>5</v>
      </c>
      <c r="B13" s="18"/>
      <c r="C13" s="18"/>
      <c r="D13" s="18"/>
      <c r="E13" s="18"/>
      <c r="F13" s="18"/>
      <c r="G13" s="18"/>
      <c r="H13" s="18"/>
      <c r="I13" s="18"/>
      <c r="J13" s="18"/>
      <c r="K13" s="18"/>
      <c r="L13" s="18"/>
      <c r="M13" s="18"/>
      <c r="N13" s="18">
        <f t="shared" si="4"/>
        <v>0</v>
      </c>
      <c r="O13" s="18"/>
      <c r="P13" s="14"/>
      <c r="Q13" s="14"/>
      <c r="R13" s="14"/>
      <c r="S13" s="14"/>
    </row>
    <row r="14" spans="1:19" ht="15" x14ac:dyDescent="0.2">
      <c r="A14" s="14" t="s">
        <v>6</v>
      </c>
      <c r="B14" s="20">
        <v>4117.37</v>
      </c>
      <c r="C14" s="20">
        <v>8944.92</v>
      </c>
      <c r="D14" s="20">
        <v>6032.77</v>
      </c>
      <c r="E14" s="20">
        <v>5939.98</v>
      </c>
      <c r="F14" s="20">
        <v>7010.75</v>
      </c>
      <c r="G14" s="20">
        <v>3827.09</v>
      </c>
      <c r="H14" s="20">
        <v>4776.32</v>
      </c>
      <c r="I14" s="20">
        <f>3624.65+3510</f>
        <v>7134.65</v>
      </c>
      <c r="J14" s="20">
        <v>3924.1</v>
      </c>
      <c r="K14" s="20">
        <f>4593.23+2559.45</f>
        <v>7152.6799999999994</v>
      </c>
      <c r="L14" s="20">
        <v>3371.05</v>
      </c>
      <c r="M14" s="20">
        <v>3369.11</v>
      </c>
      <c r="N14" s="21">
        <f t="shared" ref="N14:N23" si="5">SUM(B14:M14)</f>
        <v>65600.790000000008</v>
      </c>
      <c r="O14" s="18"/>
      <c r="P14" s="14"/>
      <c r="Q14" s="14"/>
      <c r="R14" s="14"/>
      <c r="S14" s="14"/>
    </row>
    <row r="15" spans="1:19" ht="15" x14ac:dyDescent="0.2">
      <c r="A15" s="14" t="s">
        <v>7</v>
      </c>
      <c r="B15" s="20"/>
      <c r="C15" s="20"/>
      <c r="D15" s="20"/>
      <c r="E15" s="20"/>
      <c r="F15" s="20"/>
      <c r="G15" s="20"/>
      <c r="H15" s="20"/>
      <c r="I15" s="20"/>
      <c r="J15" s="20"/>
      <c r="K15" s="20"/>
      <c r="L15" s="20"/>
      <c r="M15" s="20"/>
      <c r="N15" s="21">
        <f t="shared" si="5"/>
        <v>0</v>
      </c>
      <c r="O15" s="18"/>
      <c r="P15" s="14"/>
      <c r="Q15" s="14"/>
      <c r="R15" s="14"/>
      <c r="S15" s="14"/>
    </row>
    <row r="16" spans="1:19" ht="15" x14ac:dyDescent="0.2">
      <c r="A16" s="14" t="s">
        <v>8</v>
      </c>
      <c r="B16" s="20"/>
      <c r="C16" s="20"/>
      <c r="D16" s="20"/>
      <c r="E16" s="20"/>
      <c r="F16" s="20"/>
      <c r="G16" s="20"/>
      <c r="H16" s="20"/>
      <c r="I16" s="20"/>
      <c r="J16" s="20"/>
      <c r="K16" s="20"/>
      <c r="L16" s="20"/>
      <c r="M16" s="20"/>
      <c r="N16" s="21">
        <f t="shared" si="5"/>
        <v>0</v>
      </c>
      <c r="O16" s="18"/>
      <c r="P16" s="14"/>
      <c r="Q16" s="14"/>
      <c r="R16" s="14"/>
      <c r="S16" s="14"/>
    </row>
    <row r="17" spans="1:19" ht="15" x14ac:dyDescent="0.2">
      <c r="A17" s="14" t="s">
        <v>36</v>
      </c>
      <c r="B17" s="20"/>
      <c r="C17" s="20"/>
      <c r="D17" s="20"/>
      <c r="E17" s="20"/>
      <c r="F17" s="20"/>
      <c r="G17" s="20"/>
      <c r="H17" s="20"/>
      <c r="I17" s="20"/>
      <c r="J17" s="20"/>
      <c r="K17" s="20"/>
      <c r="L17" s="20"/>
      <c r="M17" s="20"/>
      <c r="N17" s="21">
        <f t="shared" si="5"/>
        <v>0</v>
      </c>
      <c r="O17" s="18"/>
      <c r="P17" s="14"/>
      <c r="Q17" s="14"/>
      <c r="R17" s="14"/>
      <c r="S17" s="14"/>
    </row>
    <row r="18" spans="1:19" ht="15" x14ac:dyDescent="0.2">
      <c r="A18" s="14" t="s">
        <v>9</v>
      </c>
      <c r="B18" s="20"/>
      <c r="C18" s="20"/>
      <c r="D18" s="20"/>
      <c r="E18" s="20"/>
      <c r="F18" s="20"/>
      <c r="G18" s="20"/>
      <c r="H18" s="20"/>
      <c r="I18" s="20"/>
      <c r="J18" s="20"/>
      <c r="K18" s="20"/>
      <c r="L18" s="20"/>
      <c r="M18" s="20"/>
      <c r="N18" s="21">
        <f t="shared" si="5"/>
        <v>0</v>
      </c>
      <c r="O18" s="18"/>
      <c r="P18" s="14"/>
      <c r="Q18" s="14"/>
      <c r="R18" s="14"/>
      <c r="S18" s="14"/>
    </row>
    <row r="19" spans="1:19" ht="15" x14ac:dyDescent="0.2">
      <c r="A19" s="14" t="s">
        <v>10</v>
      </c>
      <c r="B19" s="20"/>
      <c r="C19" s="20"/>
      <c r="D19" s="20"/>
      <c r="E19" s="20"/>
      <c r="F19" s="20"/>
      <c r="G19" s="20"/>
      <c r="H19" s="20"/>
      <c r="I19" s="20"/>
      <c r="J19" s="20"/>
      <c r="K19" s="20"/>
      <c r="L19" s="20"/>
      <c r="M19" s="20"/>
      <c r="N19" s="21">
        <f t="shared" si="5"/>
        <v>0</v>
      </c>
      <c r="O19" s="18"/>
      <c r="P19" s="14"/>
      <c r="Q19" s="14"/>
      <c r="R19" s="14"/>
      <c r="S19" s="14"/>
    </row>
    <row r="20" spans="1:19" ht="15" x14ac:dyDescent="0.2">
      <c r="A20" s="14" t="s">
        <v>11</v>
      </c>
      <c r="B20" s="20"/>
      <c r="C20" s="20"/>
      <c r="D20" s="20"/>
      <c r="E20" s="20"/>
      <c r="F20" s="20"/>
      <c r="G20" s="20"/>
      <c r="H20" s="20"/>
      <c r="I20" s="20"/>
      <c r="J20" s="20"/>
      <c r="K20" s="20"/>
      <c r="L20" s="20"/>
      <c r="M20" s="20"/>
      <c r="N20" s="21"/>
      <c r="O20" s="18"/>
      <c r="P20" s="14"/>
      <c r="Q20" s="14"/>
      <c r="R20" s="14"/>
      <c r="S20" s="14"/>
    </row>
    <row r="21" spans="1:19" ht="15" x14ac:dyDescent="0.2">
      <c r="A21" s="25" t="s">
        <v>12</v>
      </c>
      <c r="B21" s="20">
        <f>6.7+0.03+5.78+3.58+0.86</f>
        <v>16.950000000000003</v>
      </c>
      <c r="C21" s="20">
        <f>0.03+5.78+4.44+6.97</f>
        <v>17.22</v>
      </c>
      <c r="D21" s="20">
        <f>0.03+5.6+4.29+7.37+1271.63</f>
        <v>1288.92</v>
      </c>
      <c r="E21" s="20">
        <f>0.03+0.37+5.41+4.44+7.47+429</f>
        <v>446.72</v>
      </c>
      <c r="F21" s="20">
        <f>0.03+5.6+4.3+7.68+500+300</f>
        <v>817.61</v>
      </c>
      <c r="G21" s="20">
        <f>0.03+5.79+4.44+7.85</f>
        <v>18.11</v>
      </c>
      <c r="H21" s="20">
        <f>0.03+5.79+3.58+0.86+8.04</f>
        <v>18.299999999999997</v>
      </c>
      <c r="I21" s="20">
        <f>0.03+5.23+4.02+7.41+240</f>
        <v>256.69</v>
      </c>
      <c r="J21" s="20">
        <f>0.03+5.8+4.45+7.01</f>
        <v>17.29</v>
      </c>
      <c r="K21" s="20">
        <f>0.03+0.37+5.24+4.31+6.2</f>
        <v>16.149999999999999</v>
      </c>
      <c r="L21" s="20">
        <f>0.03+5.8+4.45+6.1</f>
        <v>16.380000000000003</v>
      </c>
      <c r="M21" s="20">
        <f>0.16+5.62+4.31+6.06</f>
        <v>16.149999999999999</v>
      </c>
      <c r="N21" s="21">
        <f t="shared" si="5"/>
        <v>2946.4900000000007</v>
      </c>
      <c r="O21" s="18"/>
      <c r="P21" s="14"/>
      <c r="Q21" s="14"/>
      <c r="R21" s="14"/>
      <c r="S21" s="14"/>
    </row>
    <row r="22" spans="1:19" ht="15" x14ac:dyDescent="0.2">
      <c r="A22" s="14"/>
      <c r="B22" s="18"/>
      <c r="C22" s="18"/>
      <c r="D22" s="18"/>
      <c r="E22" s="18"/>
      <c r="F22" s="18"/>
      <c r="G22" s="18"/>
      <c r="H22" s="18"/>
      <c r="I22" s="18"/>
      <c r="J22" s="18"/>
      <c r="K22" s="18"/>
      <c r="L22" s="18"/>
      <c r="M22" s="18"/>
      <c r="N22" s="21">
        <f t="shared" si="5"/>
        <v>0</v>
      </c>
      <c r="O22" s="18"/>
      <c r="P22" s="14"/>
      <c r="Q22" s="14"/>
      <c r="R22" s="14"/>
      <c r="S22" s="14"/>
    </row>
    <row r="23" spans="1:19" ht="16" thickBot="1" x14ac:dyDescent="0.25">
      <c r="A23" s="29"/>
      <c r="B23" s="30"/>
      <c r="C23" s="30"/>
      <c r="D23" s="30"/>
      <c r="E23" s="30"/>
      <c r="F23" s="30"/>
      <c r="G23" s="30"/>
      <c r="H23" s="30"/>
      <c r="I23" s="30"/>
      <c r="J23" s="30"/>
      <c r="K23" s="30"/>
      <c r="L23" s="30"/>
      <c r="M23" s="30"/>
      <c r="N23" s="51">
        <f t="shared" si="5"/>
        <v>0</v>
      </c>
      <c r="O23" s="18"/>
      <c r="P23" s="14"/>
      <c r="Q23" s="14"/>
      <c r="R23" s="14"/>
      <c r="S23" s="14"/>
    </row>
    <row r="24" spans="1:19" ht="15" x14ac:dyDescent="0.2">
      <c r="A24" s="14" t="s">
        <v>13</v>
      </c>
      <c r="B24" s="24">
        <f t="shared" ref="B24:N24" si="6">SUM(B14:B23)</f>
        <v>4134.32</v>
      </c>
      <c r="C24" s="24">
        <f t="shared" si="6"/>
        <v>8962.14</v>
      </c>
      <c r="D24" s="24">
        <f t="shared" si="6"/>
        <v>7321.6900000000005</v>
      </c>
      <c r="E24" s="24">
        <f t="shared" si="6"/>
        <v>6386.7</v>
      </c>
      <c r="F24" s="24">
        <f t="shared" si="6"/>
        <v>7828.36</v>
      </c>
      <c r="G24" s="24">
        <f t="shared" si="6"/>
        <v>3845.2000000000003</v>
      </c>
      <c r="H24" s="24">
        <f t="shared" si="6"/>
        <v>4794.62</v>
      </c>
      <c r="I24" s="24">
        <f t="shared" si="6"/>
        <v>7391.3399999999992</v>
      </c>
      <c r="J24" s="24">
        <f t="shared" si="6"/>
        <v>3941.39</v>
      </c>
      <c r="K24" s="24">
        <f t="shared" si="6"/>
        <v>7168.829999999999</v>
      </c>
      <c r="L24" s="24">
        <f t="shared" si="6"/>
        <v>3387.4300000000003</v>
      </c>
      <c r="M24" s="24">
        <f t="shared" si="6"/>
        <v>3385.26</v>
      </c>
      <c r="N24" s="24">
        <f t="shared" si="6"/>
        <v>68547.280000000013</v>
      </c>
      <c r="O24" s="18"/>
      <c r="P24" s="14"/>
      <c r="Q24" s="14"/>
      <c r="R24" s="14"/>
      <c r="S24" s="14"/>
    </row>
    <row r="25" spans="1:19" ht="15" x14ac:dyDescent="0.2">
      <c r="A25" s="14"/>
      <c r="B25" s="26"/>
      <c r="C25" s="26"/>
      <c r="D25" s="26"/>
      <c r="E25" s="26"/>
      <c r="F25" s="26"/>
      <c r="G25" s="26"/>
      <c r="H25" s="26"/>
      <c r="I25" s="26"/>
      <c r="J25" s="26"/>
      <c r="K25" s="26"/>
      <c r="L25" s="26"/>
      <c r="M25" s="26"/>
      <c r="N25" s="26">
        <f>SUM(B25:M25)</f>
        <v>0</v>
      </c>
      <c r="O25" s="18"/>
      <c r="P25" s="14"/>
      <c r="Q25" s="14"/>
      <c r="R25" s="14"/>
      <c r="S25" s="14"/>
    </row>
    <row r="26" spans="1:19" ht="15" x14ac:dyDescent="0.2">
      <c r="A26" s="14"/>
      <c r="B26" s="18"/>
      <c r="C26" s="18"/>
      <c r="D26" s="18"/>
      <c r="E26" s="18"/>
      <c r="F26" s="18"/>
      <c r="G26" s="18"/>
      <c r="H26" s="18"/>
      <c r="I26" s="18"/>
      <c r="J26" s="18"/>
      <c r="K26" s="18"/>
      <c r="L26" s="18"/>
      <c r="M26" s="18"/>
      <c r="N26" s="18">
        <f>SUM(B26:M26)</f>
        <v>0</v>
      </c>
      <c r="O26" s="18"/>
      <c r="P26" s="14"/>
      <c r="Q26" s="14"/>
      <c r="R26" s="14"/>
      <c r="S26" s="14"/>
    </row>
    <row r="27" spans="1:19" ht="15" x14ac:dyDescent="0.2">
      <c r="A27" s="19" t="s">
        <v>14</v>
      </c>
      <c r="B27" s="18"/>
      <c r="C27" s="18"/>
      <c r="D27" s="18"/>
      <c r="E27" s="18"/>
      <c r="F27" s="18"/>
      <c r="G27" s="18"/>
      <c r="H27" s="18"/>
      <c r="I27" s="18"/>
      <c r="J27" s="18"/>
      <c r="K27" s="18"/>
      <c r="L27" s="18"/>
      <c r="M27" s="18"/>
      <c r="N27" s="18">
        <f>SUM(B27:M27)</f>
        <v>0</v>
      </c>
      <c r="O27" s="18"/>
      <c r="P27" s="14"/>
      <c r="Q27" s="14"/>
      <c r="R27" s="14"/>
      <c r="S27" s="14"/>
    </row>
    <row r="28" spans="1:19" ht="15" x14ac:dyDescent="0.2">
      <c r="A28" s="14" t="s">
        <v>15</v>
      </c>
      <c r="B28" s="20"/>
      <c r="C28" s="20"/>
      <c r="D28" s="20"/>
      <c r="E28" s="20"/>
      <c r="F28" s="20"/>
      <c r="G28" s="20"/>
      <c r="H28" s="20"/>
      <c r="I28" s="20"/>
      <c r="J28" s="20"/>
      <c r="K28" s="20"/>
      <c r="L28" s="20"/>
      <c r="M28" s="20"/>
      <c r="N28" s="21">
        <f t="shared" ref="N28:N42" si="7">SUM(B28:M28)</f>
        <v>0</v>
      </c>
      <c r="O28" s="18"/>
      <c r="P28" s="14"/>
      <c r="Q28" s="14"/>
      <c r="R28" s="14"/>
      <c r="S28" s="14"/>
    </row>
    <row r="29" spans="1:19" ht="15" x14ac:dyDescent="0.2">
      <c r="A29" s="14" t="s">
        <v>16</v>
      </c>
      <c r="B29" s="20"/>
      <c r="C29" s="20"/>
      <c r="D29" s="20"/>
      <c r="E29" s="20"/>
      <c r="F29" s="20"/>
      <c r="G29" s="20"/>
      <c r="H29" s="20"/>
      <c r="I29" s="20"/>
      <c r="J29" s="20"/>
      <c r="K29" s="20"/>
      <c r="L29" s="20"/>
      <c r="M29" s="20"/>
      <c r="N29" s="21">
        <f t="shared" si="7"/>
        <v>0</v>
      </c>
      <c r="O29" s="18"/>
      <c r="P29" s="14"/>
      <c r="Q29" s="14"/>
      <c r="R29" s="14"/>
      <c r="S29" s="14"/>
    </row>
    <row r="30" spans="1:19" ht="15" x14ac:dyDescent="0.2">
      <c r="A30" s="14" t="s">
        <v>17</v>
      </c>
      <c r="B30" s="20"/>
      <c r="C30" s="20"/>
      <c r="D30" s="20"/>
      <c r="E30" s="20"/>
      <c r="F30" s="20"/>
      <c r="G30" s="20"/>
      <c r="H30" s="20"/>
      <c r="I30" s="20"/>
      <c r="J30" s="20"/>
      <c r="K30" s="20"/>
      <c r="L30" s="20"/>
      <c r="M30" s="27"/>
      <c r="N30" s="21">
        <f t="shared" si="7"/>
        <v>0</v>
      </c>
      <c r="O30" s="18"/>
      <c r="P30" s="14"/>
      <c r="Q30" s="14"/>
      <c r="R30" s="14"/>
      <c r="S30" s="14"/>
    </row>
    <row r="31" spans="1:19" ht="15" x14ac:dyDescent="0.2">
      <c r="A31" s="14" t="s">
        <v>18</v>
      </c>
      <c r="B31" s="20"/>
      <c r="C31" s="20"/>
      <c r="D31" s="20"/>
      <c r="E31" s="20"/>
      <c r="F31" s="20"/>
      <c r="G31" s="20"/>
      <c r="H31" s="20"/>
      <c r="I31" s="20"/>
      <c r="J31" s="20"/>
      <c r="K31" s="20"/>
      <c r="L31" s="20"/>
      <c r="M31" s="20"/>
      <c r="N31" s="21">
        <f t="shared" si="7"/>
        <v>0</v>
      </c>
      <c r="O31" s="18"/>
      <c r="P31" s="14"/>
      <c r="Q31" s="14"/>
      <c r="R31" s="14"/>
      <c r="S31" s="14"/>
    </row>
    <row r="32" spans="1:19" ht="15" x14ac:dyDescent="0.2">
      <c r="A32" s="14" t="s">
        <v>19</v>
      </c>
      <c r="B32" s="20"/>
      <c r="C32" s="20"/>
      <c r="D32" s="20"/>
      <c r="E32" s="20"/>
      <c r="F32" s="20"/>
      <c r="G32" s="20"/>
      <c r="H32" s="20"/>
      <c r="I32" s="20"/>
      <c r="J32" s="20"/>
      <c r="K32" s="20"/>
      <c r="L32" s="20"/>
      <c r="M32" s="20"/>
      <c r="N32" s="21">
        <f t="shared" si="7"/>
        <v>0</v>
      </c>
      <c r="O32" s="18"/>
      <c r="P32" s="14"/>
      <c r="Q32" s="14"/>
      <c r="R32" s="14"/>
      <c r="S32" s="14"/>
    </row>
    <row r="33" spans="1:19" ht="15" x14ac:dyDescent="0.2">
      <c r="A33" s="14" t="s">
        <v>20</v>
      </c>
      <c r="B33" s="20"/>
      <c r="C33" s="20"/>
      <c r="D33" s="20"/>
      <c r="E33" s="20"/>
      <c r="F33" s="20"/>
      <c r="G33" s="20"/>
      <c r="H33" s="20"/>
      <c r="I33" s="20"/>
      <c r="J33" s="20"/>
      <c r="K33" s="20"/>
      <c r="L33" s="20"/>
      <c r="M33" s="20"/>
      <c r="N33" s="21">
        <f t="shared" si="7"/>
        <v>0</v>
      </c>
      <c r="O33" s="18"/>
      <c r="P33" s="14"/>
      <c r="Q33" s="14"/>
      <c r="R33" s="14"/>
      <c r="S33" s="14"/>
    </row>
    <row r="34" spans="1:19" ht="15" x14ac:dyDescent="0.2">
      <c r="A34" s="14" t="s">
        <v>21</v>
      </c>
      <c r="B34" s="20"/>
      <c r="C34" s="20"/>
      <c r="D34" s="20"/>
      <c r="E34" s="20"/>
      <c r="F34" s="20"/>
      <c r="G34" s="20"/>
      <c r="H34" s="20"/>
      <c r="I34" s="20"/>
      <c r="J34" s="20"/>
      <c r="K34" s="20"/>
      <c r="L34" s="20"/>
      <c r="M34" s="20"/>
      <c r="N34" s="21">
        <f t="shared" si="7"/>
        <v>0</v>
      </c>
      <c r="O34" s="18"/>
      <c r="P34" s="14"/>
      <c r="Q34" s="14"/>
      <c r="R34" s="14"/>
      <c r="S34" s="14"/>
    </row>
    <row r="35" spans="1:19" ht="15" x14ac:dyDescent="0.2">
      <c r="A35" s="14" t="s">
        <v>22</v>
      </c>
      <c r="B35" s="20"/>
      <c r="C35" s="20"/>
      <c r="D35" s="20"/>
      <c r="E35" s="20"/>
      <c r="F35" s="20"/>
      <c r="G35" s="20"/>
      <c r="H35" s="20"/>
      <c r="I35" s="20"/>
      <c r="J35" s="20"/>
      <c r="K35" s="20"/>
      <c r="L35" s="20"/>
      <c r="M35" s="20"/>
      <c r="N35" s="21">
        <f t="shared" si="7"/>
        <v>0</v>
      </c>
      <c r="O35" s="18"/>
      <c r="P35" s="14"/>
      <c r="Q35" s="14"/>
      <c r="R35" s="14"/>
      <c r="S35" s="14"/>
    </row>
    <row r="36" spans="1:19" ht="15" x14ac:dyDescent="0.2">
      <c r="A36" s="14" t="s">
        <v>23</v>
      </c>
      <c r="B36" s="20"/>
      <c r="C36" s="20"/>
      <c r="D36" s="20"/>
      <c r="E36" s="20"/>
      <c r="F36" s="20"/>
      <c r="G36" s="20"/>
      <c r="H36" s="20"/>
      <c r="I36" s="20"/>
      <c r="J36" s="20"/>
      <c r="K36" s="20"/>
      <c r="L36" s="20"/>
      <c r="M36" s="20"/>
      <c r="N36" s="21">
        <f t="shared" si="7"/>
        <v>0</v>
      </c>
      <c r="O36" s="18"/>
      <c r="P36" s="14"/>
      <c r="Q36" s="14"/>
      <c r="R36" s="14"/>
      <c r="S36" s="14"/>
    </row>
    <row r="37" spans="1:19" ht="15" x14ac:dyDescent="0.2">
      <c r="A37" s="14" t="s">
        <v>24</v>
      </c>
      <c r="B37" s="20"/>
      <c r="C37" s="20"/>
      <c r="D37" s="20"/>
      <c r="E37" s="20"/>
      <c r="F37" s="20"/>
      <c r="G37" s="20"/>
      <c r="H37" s="20"/>
      <c r="I37" s="20"/>
      <c r="J37" s="20"/>
      <c r="K37" s="20"/>
      <c r="L37" s="20"/>
      <c r="M37" s="20"/>
      <c r="N37" s="21">
        <f t="shared" si="7"/>
        <v>0</v>
      </c>
      <c r="O37" s="18"/>
      <c r="P37" s="14"/>
      <c r="Q37" s="14"/>
      <c r="R37" s="14"/>
      <c r="S37" s="14"/>
    </row>
    <row r="38" spans="1:19" ht="15" x14ac:dyDescent="0.2">
      <c r="A38" s="14" t="s">
        <v>25</v>
      </c>
      <c r="B38" s="20"/>
      <c r="C38" s="20"/>
      <c r="D38" s="20"/>
      <c r="E38" s="20"/>
      <c r="F38" s="20"/>
      <c r="G38" s="20"/>
      <c r="H38" s="20"/>
      <c r="I38" s="20"/>
      <c r="J38" s="20"/>
      <c r="K38" s="20"/>
      <c r="L38" s="20"/>
      <c r="M38" s="20"/>
      <c r="N38" s="21">
        <f t="shared" si="7"/>
        <v>0</v>
      </c>
      <c r="O38" s="18"/>
      <c r="P38" s="14"/>
      <c r="Q38" s="14"/>
      <c r="R38" s="14"/>
      <c r="S38" s="14"/>
    </row>
    <row r="39" spans="1:19" ht="15" x14ac:dyDescent="0.2">
      <c r="A39" s="14" t="s">
        <v>26</v>
      </c>
      <c r="B39" s="20"/>
      <c r="C39" s="20"/>
      <c r="D39" s="20"/>
      <c r="E39" s="20"/>
      <c r="F39" s="20"/>
      <c r="G39" s="20"/>
      <c r="H39" s="20"/>
      <c r="I39" s="20"/>
      <c r="J39" s="20"/>
      <c r="K39" s="20"/>
      <c r="L39" s="20"/>
      <c r="M39" s="20"/>
      <c r="N39" s="21">
        <f t="shared" si="7"/>
        <v>0</v>
      </c>
      <c r="O39" s="18"/>
      <c r="P39" s="14"/>
      <c r="Q39" s="14"/>
      <c r="R39" s="14"/>
      <c r="S39" s="14"/>
    </row>
    <row r="40" spans="1:19" ht="15" x14ac:dyDescent="0.2">
      <c r="A40" s="14" t="s">
        <v>27</v>
      </c>
      <c r="B40" s="20"/>
      <c r="C40" s="20"/>
      <c r="D40" s="20"/>
      <c r="E40" s="20"/>
      <c r="F40" s="20"/>
      <c r="G40" s="20"/>
      <c r="H40" s="20"/>
      <c r="I40" s="20"/>
      <c r="J40" s="20"/>
      <c r="K40" s="20"/>
      <c r="L40" s="20"/>
      <c r="M40" s="20"/>
      <c r="N40" s="21">
        <f t="shared" si="7"/>
        <v>0</v>
      </c>
      <c r="O40" s="18"/>
      <c r="P40" s="14"/>
      <c r="Q40" s="14"/>
      <c r="R40" s="14"/>
      <c r="S40" s="14"/>
    </row>
    <row r="41" spans="1:19" ht="15" x14ac:dyDescent="0.2">
      <c r="A41" s="14" t="s">
        <v>28</v>
      </c>
      <c r="B41" s="20"/>
      <c r="C41" s="20"/>
      <c r="D41" s="20"/>
      <c r="E41" s="20"/>
      <c r="F41" s="20"/>
      <c r="G41" s="20"/>
      <c r="H41" s="20"/>
      <c r="I41" s="20"/>
      <c r="J41" s="20"/>
      <c r="K41" s="20"/>
      <c r="L41" s="20"/>
      <c r="M41" s="20"/>
      <c r="N41" s="21">
        <f t="shared" si="7"/>
        <v>0</v>
      </c>
      <c r="O41" s="18"/>
      <c r="P41" s="14"/>
      <c r="Q41" s="14"/>
      <c r="R41" s="14"/>
      <c r="S41" s="14"/>
    </row>
    <row r="42" spans="1:19" ht="15" x14ac:dyDescent="0.2">
      <c r="A42" s="14" t="s">
        <v>29</v>
      </c>
      <c r="B42" s="28">
        <v>500</v>
      </c>
      <c r="C42" s="28">
        <v>1270.6300000000001</v>
      </c>
      <c r="D42" s="28">
        <f>28.92+500+473.23+1293.29</f>
        <v>2295.44</v>
      </c>
      <c r="E42" s="28">
        <f>400+6435+100+250+439.16+50+224.49</f>
        <v>7898.65</v>
      </c>
      <c r="F42" s="28">
        <f>207.58+50+400+198.75+1500+239.13+144.2+300+386.18+500+300+400+400</f>
        <v>5025.84</v>
      </c>
      <c r="G42" s="28">
        <f>10.55+144.46+193+419.59+266.61+400+716.41+1300.28+1000+400</f>
        <v>4850.8999999999996</v>
      </c>
      <c r="H42" s="28">
        <f>7.99+79.08+136.37+460.85</f>
        <v>684.29</v>
      </c>
      <c r="I42" s="28">
        <f>63.2+625.59+400+1541.88+400+1270.71+6439.05</f>
        <v>10740.43</v>
      </c>
      <c r="J42" s="28">
        <f>87.32+500+1548+400+2240+2440+136.14+2852+200+1000+820.11+300+600+103.32+2240+1913.86+250+400+4120+500</f>
        <v>22650.75</v>
      </c>
      <c r="K42" s="28">
        <f>38.95+86.59+400+500+87.32+297+400+400+87.32+400+381.05+225+1335.87+4300+433.65+230.7+728.8</f>
        <v>10332.25</v>
      </c>
      <c r="L42" s="28">
        <f>500+1000+84.67+1445.88</f>
        <v>3030.55</v>
      </c>
      <c r="M42" s="28">
        <v>84.67</v>
      </c>
      <c r="N42" s="21">
        <f t="shared" si="7"/>
        <v>69364.399999999994</v>
      </c>
      <c r="O42" s="18"/>
      <c r="P42" s="14"/>
      <c r="Q42" s="14"/>
      <c r="R42" s="14"/>
      <c r="S42" s="14"/>
    </row>
    <row r="43" spans="1:19" ht="15" x14ac:dyDescent="0.2">
      <c r="A43" s="25"/>
      <c r="B43" s="26"/>
      <c r="C43" s="26"/>
      <c r="D43" s="26"/>
      <c r="E43" s="26"/>
      <c r="F43" s="26"/>
      <c r="G43" s="26"/>
      <c r="H43" s="26"/>
      <c r="I43" s="26"/>
      <c r="J43" s="26"/>
      <c r="K43" s="26"/>
      <c r="L43" s="26"/>
      <c r="M43" s="26"/>
      <c r="N43" s="26">
        <f t="shared" ref="N43:N56" si="8">SUM(B43:M43)</f>
        <v>0</v>
      </c>
      <c r="O43" s="18"/>
      <c r="P43" s="14"/>
      <c r="Q43" s="14"/>
      <c r="R43" s="14"/>
      <c r="S43" s="14"/>
    </row>
    <row r="44" spans="1:19" ht="16" thickBot="1" x14ac:dyDescent="0.25">
      <c r="A44" s="29"/>
      <c r="B44" s="30"/>
      <c r="C44" s="30"/>
      <c r="D44" s="30"/>
      <c r="E44" s="30"/>
      <c r="F44" s="30"/>
      <c r="G44" s="30"/>
      <c r="H44" s="30"/>
      <c r="I44" s="30"/>
      <c r="J44" s="30"/>
      <c r="K44" s="30"/>
      <c r="L44" s="30"/>
      <c r="M44" s="30"/>
      <c r="N44" s="30">
        <f t="shared" si="8"/>
        <v>0</v>
      </c>
      <c r="O44" s="18"/>
      <c r="P44" s="14"/>
      <c r="Q44" s="14"/>
      <c r="R44" s="14"/>
      <c r="S44" s="14"/>
    </row>
    <row r="45" spans="1:19" ht="15" x14ac:dyDescent="0.2">
      <c r="A45" s="14" t="s">
        <v>30</v>
      </c>
      <c r="B45" s="24">
        <f t="shared" ref="B45:M45" si="9">SUM(B28:B42)</f>
        <v>500</v>
      </c>
      <c r="C45" s="24">
        <f t="shared" si="9"/>
        <v>1270.6300000000001</v>
      </c>
      <c r="D45" s="24">
        <f t="shared" si="9"/>
        <v>2295.44</v>
      </c>
      <c r="E45" s="24">
        <f t="shared" si="9"/>
        <v>7898.65</v>
      </c>
      <c r="F45" s="24">
        <f t="shared" si="9"/>
        <v>5025.84</v>
      </c>
      <c r="G45" s="24">
        <f t="shared" si="9"/>
        <v>4850.8999999999996</v>
      </c>
      <c r="H45" s="24">
        <f t="shared" si="9"/>
        <v>684.29</v>
      </c>
      <c r="I45" s="24">
        <f t="shared" si="9"/>
        <v>10740.43</v>
      </c>
      <c r="J45" s="24">
        <f t="shared" si="9"/>
        <v>22650.75</v>
      </c>
      <c r="K45" s="24">
        <f t="shared" si="9"/>
        <v>10332.25</v>
      </c>
      <c r="L45" s="24">
        <f t="shared" si="9"/>
        <v>3030.55</v>
      </c>
      <c r="M45" s="24">
        <f t="shared" si="9"/>
        <v>84.67</v>
      </c>
      <c r="N45" s="21">
        <f t="shared" si="8"/>
        <v>69364.399999999994</v>
      </c>
      <c r="O45" s="18"/>
      <c r="P45" s="14"/>
      <c r="Q45" s="14"/>
      <c r="R45" s="14"/>
      <c r="S45" s="14"/>
    </row>
    <row r="46" spans="1:19" ht="15" x14ac:dyDescent="0.2">
      <c r="A46" s="14"/>
      <c r="B46" s="26"/>
      <c r="C46" s="26"/>
      <c r="D46" s="26"/>
      <c r="E46" s="26"/>
      <c r="F46" s="26"/>
      <c r="G46" s="26"/>
      <c r="H46" s="26"/>
      <c r="I46" s="26"/>
      <c r="J46" s="26"/>
      <c r="K46" s="26"/>
      <c r="L46" s="26"/>
      <c r="M46" s="26"/>
      <c r="N46" s="26">
        <f t="shared" si="8"/>
        <v>0</v>
      </c>
      <c r="O46" s="18"/>
      <c r="P46" s="14"/>
      <c r="Q46" s="14"/>
      <c r="R46" s="14"/>
      <c r="S46" s="14"/>
    </row>
    <row r="47" spans="1:19" ht="15" x14ac:dyDescent="0.2">
      <c r="A47" s="14"/>
      <c r="B47" s="26"/>
      <c r="C47" s="26"/>
      <c r="D47" s="26"/>
      <c r="E47" s="26"/>
      <c r="F47" s="26"/>
      <c r="G47" s="26"/>
      <c r="H47" s="26"/>
      <c r="I47" s="26"/>
      <c r="J47" s="26"/>
      <c r="K47" s="26"/>
      <c r="L47" s="26"/>
      <c r="M47" s="26"/>
      <c r="N47" s="26">
        <f t="shared" si="8"/>
        <v>0</v>
      </c>
      <c r="O47" s="18"/>
      <c r="P47" s="14"/>
      <c r="Q47" s="14"/>
      <c r="R47" s="14"/>
      <c r="S47" s="14"/>
    </row>
    <row r="48" spans="1:19" ht="15" x14ac:dyDescent="0.2">
      <c r="A48" s="14"/>
      <c r="B48" s="18"/>
      <c r="C48" s="18"/>
      <c r="D48" s="18"/>
      <c r="E48" s="18"/>
      <c r="F48" s="18"/>
      <c r="G48" s="18"/>
      <c r="H48" s="18"/>
      <c r="I48" s="18"/>
      <c r="J48" s="18"/>
      <c r="K48" s="18"/>
      <c r="L48" s="18"/>
      <c r="M48" s="18"/>
      <c r="N48" s="18">
        <f t="shared" si="8"/>
        <v>0</v>
      </c>
      <c r="O48" s="18"/>
      <c r="P48" s="14"/>
      <c r="Q48" s="14"/>
      <c r="R48" s="14"/>
      <c r="S48" s="14"/>
    </row>
    <row r="49" spans="1:19" ht="15" x14ac:dyDescent="0.2">
      <c r="A49" s="12" t="s">
        <v>31</v>
      </c>
      <c r="B49" s="23">
        <f t="shared" ref="B49:N49" si="10">B24-B45</f>
        <v>3634.3199999999997</v>
      </c>
      <c r="C49" s="23">
        <f t="shared" si="10"/>
        <v>7691.5099999999993</v>
      </c>
      <c r="D49" s="23">
        <f t="shared" si="10"/>
        <v>5026.25</v>
      </c>
      <c r="E49" s="23">
        <f t="shared" si="10"/>
        <v>-1511.9499999999998</v>
      </c>
      <c r="F49" s="23">
        <f t="shared" si="10"/>
        <v>2802.5199999999995</v>
      </c>
      <c r="G49" s="23">
        <f t="shared" si="10"/>
        <v>-1005.6999999999994</v>
      </c>
      <c r="H49" s="23">
        <f t="shared" si="10"/>
        <v>4110.33</v>
      </c>
      <c r="I49" s="23">
        <f t="shared" si="10"/>
        <v>-3349.0900000000011</v>
      </c>
      <c r="J49" s="23">
        <f t="shared" si="10"/>
        <v>-18709.36</v>
      </c>
      <c r="K49" s="23">
        <f t="shared" si="10"/>
        <v>-3163.420000000001</v>
      </c>
      <c r="L49" s="23">
        <f t="shared" si="10"/>
        <v>356.88000000000011</v>
      </c>
      <c r="M49" s="23">
        <f t="shared" si="10"/>
        <v>3300.59</v>
      </c>
      <c r="N49" s="23">
        <f t="shared" si="10"/>
        <v>-817.11999999998079</v>
      </c>
      <c r="O49" s="18"/>
      <c r="P49" s="14"/>
      <c r="Q49" s="14"/>
      <c r="R49" s="14"/>
      <c r="S49" s="14"/>
    </row>
    <row r="50" spans="1:19" ht="15" x14ac:dyDescent="0.2">
      <c r="A50" s="25"/>
      <c r="B50" s="18"/>
      <c r="C50" s="18"/>
      <c r="D50" s="18"/>
      <c r="E50" s="18"/>
      <c r="F50" s="18"/>
      <c r="G50" s="18"/>
      <c r="H50" s="18"/>
      <c r="I50" s="18"/>
      <c r="J50" s="18"/>
      <c r="K50" s="18"/>
      <c r="L50" s="18"/>
      <c r="M50" s="18"/>
      <c r="N50" s="18">
        <f t="shared" si="8"/>
        <v>0</v>
      </c>
      <c r="O50" s="18"/>
      <c r="P50" s="14"/>
      <c r="Q50" s="14"/>
      <c r="R50" s="14"/>
      <c r="S50" s="14"/>
    </row>
    <row r="51" spans="1:19" ht="16" thickBot="1" x14ac:dyDescent="0.25">
      <c r="A51" s="31" t="s">
        <v>32</v>
      </c>
      <c r="B51" s="32">
        <f t="shared" ref="B51:M51" si="11">B49+B11</f>
        <v>105884.41999999998</v>
      </c>
      <c r="C51" s="32">
        <f t="shared" si="11"/>
        <v>113575.93</v>
      </c>
      <c r="D51" s="32">
        <f t="shared" si="11"/>
        <v>118602.18</v>
      </c>
      <c r="E51" s="32">
        <f t="shared" si="11"/>
        <v>117090.23</v>
      </c>
      <c r="F51" s="32">
        <f t="shared" si="11"/>
        <v>119892.75000000001</v>
      </c>
      <c r="G51" s="32">
        <f t="shared" si="11"/>
        <v>118887.05</v>
      </c>
      <c r="H51" s="32">
        <f t="shared" si="11"/>
        <v>122997.38</v>
      </c>
      <c r="I51" s="32">
        <f t="shared" si="11"/>
        <v>119648.29000000001</v>
      </c>
      <c r="J51" s="32">
        <f t="shared" si="11"/>
        <v>100938.93000000001</v>
      </c>
      <c r="K51" s="32">
        <f t="shared" si="11"/>
        <v>97775.51</v>
      </c>
      <c r="L51" s="32">
        <f t="shared" si="11"/>
        <v>98132.39</v>
      </c>
      <c r="M51" s="32">
        <f t="shared" si="11"/>
        <v>101432.98</v>
      </c>
      <c r="N51" s="32">
        <f>N49+N11</f>
        <v>101432.98000000001</v>
      </c>
      <c r="O51" s="18"/>
      <c r="P51" s="14"/>
      <c r="Q51" s="14"/>
      <c r="R51" s="14"/>
      <c r="S51" s="14"/>
    </row>
    <row r="52" spans="1:19" ht="16" thickTop="1" x14ac:dyDescent="0.2">
      <c r="A52" s="14"/>
      <c r="B52" s="26"/>
      <c r="C52" s="26"/>
      <c r="D52" s="26"/>
      <c r="E52" s="26"/>
      <c r="F52" s="26"/>
      <c r="G52" s="26"/>
      <c r="H52" s="26"/>
      <c r="I52" s="26"/>
      <c r="J52" s="26"/>
      <c r="K52" s="26"/>
      <c r="L52" s="26"/>
      <c r="M52" s="26"/>
      <c r="N52" s="26">
        <f t="shared" si="8"/>
        <v>0</v>
      </c>
      <c r="O52" s="18"/>
      <c r="P52" s="14"/>
      <c r="Q52" s="14"/>
      <c r="R52" s="14"/>
      <c r="S52" s="14"/>
    </row>
    <row r="53" spans="1:19" ht="15" x14ac:dyDescent="0.2">
      <c r="A53" s="14"/>
      <c r="B53" s="26"/>
      <c r="C53" s="26"/>
      <c r="D53" s="26"/>
      <c r="E53" s="26"/>
      <c r="F53" s="26"/>
      <c r="G53" s="26"/>
      <c r="H53" s="26"/>
      <c r="I53" s="26"/>
      <c r="J53" s="26"/>
      <c r="K53" s="26"/>
      <c r="L53" s="26"/>
      <c r="M53" s="26"/>
      <c r="N53" s="26">
        <f t="shared" si="8"/>
        <v>0</v>
      </c>
      <c r="O53" s="18"/>
      <c r="P53" s="14"/>
      <c r="Q53" s="14"/>
      <c r="R53" s="14"/>
      <c r="S53" s="14"/>
    </row>
    <row r="54" spans="1:19" ht="15" x14ac:dyDescent="0.2">
      <c r="A54" s="14"/>
      <c r="B54" s="18"/>
      <c r="C54" s="18"/>
      <c r="D54" s="18"/>
      <c r="E54" s="18"/>
      <c r="F54" s="18"/>
      <c r="G54" s="18"/>
      <c r="H54" s="18"/>
      <c r="I54" s="18"/>
      <c r="J54" s="18"/>
      <c r="K54" s="18"/>
      <c r="L54" s="18"/>
      <c r="M54" s="18"/>
      <c r="N54" s="18">
        <f t="shared" si="8"/>
        <v>0</v>
      </c>
      <c r="O54" s="18"/>
      <c r="P54" s="14"/>
      <c r="Q54" s="14"/>
      <c r="R54" s="14"/>
      <c r="S54" s="14"/>
    </row>
    <row r="55" spans="1:19" ht="15" x14ac:dyDescent="0.2">
      <c r="A55" s="33" t="s">
        <v>51</v>
      </c>
      <c r="B55" s="18"/>
      <c r="C55" s="18"/>
      <c r="D55" s="18"/>
      <c r="E55" s="18"/>
      <c r="F55" s="18"/>
      <c r="G55" s="18"/>
      <c r="H55" s="18"/>
      <c r="I55" s="18"/>
      <c r="J55" s="18"/>
      <c r="K55" s="18"/>
      <c r="L55" s="18"/>
      <c r="M55" s="18"/>
      <c r="N55" s="18">
        <f t="shared" si="8"/>
        <v>0</v>
      </c>
      <c r="O55" s="18"/>
      <c r="P55" s="14"/>
      <c r="Q55" s="14"/>
      <c r="R55" s="14"/>
      <c r="S55" s="14"/>
    </row>
    <row r="56" spans="1:19" ht="15" x14ac:dyDescent="0.2">
      <c r="A56" s="14"/>
      <c r="B56" s="18"/>
      <c r="C56" s="18"/>
      <c r="D56" s="18"/>
      <c r="E56" s="18"/>
      <c r="F56" s="18"/>
      <c r="G56" s="18"/>
      <c r="H56" s="18"/>
      <c r="I56" s="18"/>
      <c r="J56" s="18"/>
      <c r="K56" s="18"/>
      <c r="L56" s="18"/>
      <c r="M56" s="18"/>
      <c r="N56" s="18">
        <f t="shared" si="8"/>
        <v>0</v>
      </c>
      <c r="O56" s="18"/>
      <c r="P56" s="14"/>
      <c r="Q56" s="14"/>
      <c r="R56" s="14"/>
      <c r="S56" s="14"/>
    </row>
    <row r="57" spans="1:19" ht="15" x14ac:dyDescent="0.2">
      <c r="A57" s="14" t="s">
        <v>33</v>
      </c>
      <c r="B57" s="20">
        <v>81566.58</v>
      </c>
      <c r="C57" s="20">
        <v>89247.84</v>
      </c>
      <c r="D57" s="20">
        <v>94264.17</v>
      </c>
      <c r="E57" s="20">
        <v>92741.97</v>
      </c>
      <c r="F57" s="20">
        <v>95534.56</v>
      </c>
      <c r="G57" s="20">
        <v>94518.6</v>
      </c>
      <c r="H57" s="20">
        <v>98618.67</v>
      </c>
      <c r="I57" s="20">
        <v>95260.3</v>
      </c>
      <c r="J57" s="20">
        <v>76540.66</v>
      </c>
      <c r="K57" s="20">
        <v>73367.289999999994</v>
      </c>
      <c r="L57" s="20">
        <v>73713.89</v>
      </c>
      <c r="M57" s="20">
        <v>73635.28</v>
      </c>
      <c r="N57" s="21">
        <v>73635.28</v>
      </c>
      <c r="O57" s="18" t="s">
        <v>52</v>
      </c>
      <c r="P57" s="14"/>
      <c r="Q57" s="14"/>
      <c r="R57" s="14"/>
      <c r="S57" s="14"/>
    </row>
    <row r="58" spans="1:19" ht="15" x14ac:dyDescent="0.2">
      <c r="A58" s="14" t="s">
        <v>34</v>
      </c>
      <c r="B58" s="20"/>
      <c r="C58" s="20"/>
      <c r="D58" s="20"/>
      <c r="E58" s="20"/>
      <c r="F58" s="20"/>
      <c r="G58" s="20"/>
      <c r="H58" s="20"/>
      <c r="I58" s="20"/>
      <c r="J58" s="20"/>
      <c r="K58" s="20"/>
      <c r="L58" s="20"/>
      <c r="M58" s="20"/>
      <c r="N58" s="21"/>
      <c r="O58" s="18" t="s">
        <v>52</v>
      </c>
      <c r="P58" s="14"/>
      <c r="Q58" s="14"/>
      <c r="R58" s="14"/>
      <c r="S58" s="14"/>
    </row>
    <row r="59" spans="1:19" ht="15" x14ac:dyDescent="0.2">
      <c r="A59" s="14" t="s">
        <v>3</v>
      </c>
      <c r="B59" s="20">
        <f>258.61+24059.23</f>
        <v>24317.84</v>
      </c>
      <c r="C59" s="20">
        <f>24069.45+258.64</f>
        <v>24328.09</v>
      </c>
      <c r="D59" s="20">
        <f>24079.34+258.67</f>
        <v>24338.01</v>
      </c>
      <c r="E59" s="20">
        <f>24089.56+258.7</f>
        <v>24348.260000000002</v>
      </c>
      <c r="F59" s="20">
        <f>24099.46+258.73</f>
        <v>24358.19</v>
      </c>
      <c r="G59" s="20">
        <f>24109.69+258.76</f>
        <v>24368.449999999997</v>
      </c>
      <c r="H59" s="20">
        <f>258.79+24119.92</f>
        <v>24378.71</v>
      </c>
      <c r="I59" s="20">
        <f>24129.17+258.82</f>
        <v>24387.989999999998</v>
      </c>
      <c r="J59" s="20">
        <f>258.85+24139.42</f>
        <v>24398.269999999997</v>
      </c>
      <c r="K59" s="20">
        <f>24149.34+258.88</f>
        <v>24408.22</v>
      </c>
      <c r="L59" s="20">
        <f>258.91+24159.59</f>
        <v>24418.5</v>
      </c>
      <c r="M59" s="20">
        <f>3628.18+24169.52</f>
        <v>27797.7</v>
      </c>
      <c r="N59" s="21">
        <v>27797.7</v>
      </c>
      <c r="O59" s="18" t="s">
        <v>52</v>
      </c>
      <c r="P59" s="14"/>
      <c r="Q59" s="14"/>
      <c r="R59" s="14"/>
      <c r="S59" s="14"/>
    </row>
    <row r="60" spans="1:19" ht="16" thickBot="1" x14ac:dyDescent="0.25">
      <c r="A60" s="34" t="s">
        <v>35</v>
      </c>
      <c r="B60" s="35">
        <f t="shared" ref="B60:N60" si="12">SUM(B57:B59)</f>
        <v>105884.42</v>
      </c>
      <c r="C60" s="35">
        <f t="shared" si="12"/>
        <v>113575.93</v>
      </c>
      <c r="D60" s="35">
        <f t="shared" si="12"/>
        <v>118602.18</v>
      </c>
      <c r="E60" s="35">
        <f t="shared" si="12"/>
        <v>117090.23000000001</v>
      </c>
      <c r="F60" s="35">
        <f t="shared" si="12"/>
        <v>119892.75</v>
      </c>
      <c r="G60" s="35">
        <f t="shared" si="12"/>
        <v>118887.05</v>
      </c>
      <c r="H60" s="35">
        <f t="shared" si="12"/>
        <v>122997.38</v>
      </c>
      <c r="I60" s="35">
        <f t="shared" si="12"/>
        <v>119648.29000000001</v>
      </c>
      <c r="J60" s="35">
        <f t="shared" si="12"/>
        <v>100938.93</v>
      </c>
      <c r="K60" s="35">
        <f t="shared" si="12"/>
        <v>97775.51</v>
      </c>
      <c r="L60" s="35">
        <f t="shared" si="12"/>
        <v>98132.39</v>
      </c>
      <c r="M60" s="35">
        <f t="shared" si="12"/>
        <v>101432.98</v>
      </c>
      <c r="N60" s="35">
        <f t="shared" si="12"/>
        <v>101432.98</v>
      </c>
      <c r="O60" s="18"/>
      <c r="P60" s="14"/>
      <c r="Q60" s="14"/>
      <c r="R60" s="14"/>
      <c r="S60" s="14"/>
    </row>
    <row r="61" spans="1:19" ht="16" thickTop="1" x14ac:dyDescent="0.2">
      <c r="A61" s="14"/>
      <c r="B61" s="18">
        <f t="shared" ref="B61:M61" si="13">+B51-B60</f>
        <v>0</v>
      </c>
      <c r="C61" s="18">
        <f t="shared" si="13"/>
        <v>0</v>
      </c>
      <c r="D61" s="18">
        <f t="shared" si="13"/>
        <v>0</v>
      </c>
      <c r="E61" s="18">
        <f t="shared" si="13"/>
        <v>0</v>
      </c>
      <c r="F61" s="18">
        <f t="shared" si="13"/>
        <v>0</v>
      </c>
      <c r="G61" s="18">
        <f t="shared" si="13"/>
        <v>0</v>
      </c>
      <c r="H61" s="18">
        <f t="shared" si="13"/>
        <v>0</v>
      </c>
      <c r="I61" s="18">
        <f t="shared" si="13"/>
        <v>0</v>
      </c>
      <c r="J61" s="18">
        <f t="shared" si="13"/>
        <v>0</v>
      </c>
      <c r="K61" s="18">
        <f t="shared" si="13"/>
        <v>0</v>
      </c>
      <c r="L61" s="18">
        <f t="shared" si="13"/>
        <v>0</v>
      </c>
      <c r="M61" s="18">
        <f t="shared" si="13"/>
        <v>0</v>
      </c>
      <c r="N61" s="21">
        <f>+N51-N60</f>
        <v>0</v>
      </c>
      <c r="O61" s="18" t="s">
        <v>53</v>
      </c>
      <c r="P61" s="14"/>
      <c r="Q61" s="14"/>
      <c r="R61" s="14"/>
      <c r="S61" s="14"/>
    </row>
    <row r="62" spans="1:19" ht="15" x14ac:dyDescent="0.2">
      <c r="A62" s="36"/>
      <c r="B62" s="37"/>
      <c r="C62" s="37"/>
      <c r="D62" s="37"/>
      <c r="E62" s="37"/>
      <c r="F62" s="37"/>
      <c r="G62" s="38"/>
      <c r="H62" s="39"/>
      <c r="I62" s="37"/>
      <c r="J62" s="39"/>
      <c r="K62" s="39"/>
      <c r="L62" s="37"/>
      <c r="M62" s="40"/>
      <c r="N62" s="37"/>
      <c r="O62" s="14"/>
      <c r="P62" s="14"/>
      <c r="Q62" s="14"/>
      <c r="R62" s="14"/>
      <c r="S62" s="14"/>
    </row>
    <row r="63" spans="1:19" ht="15" x14ac:dyDescent="0.2">
      <c r="A63" s="14"/>
      <c r="B63" s="37"/>
      <c r="C63" s="37"/>
      <c r="D63" s="37"/>
      <c r="E63" s="37"/>
      <c r="F63" s="37"/>
      <c r="G63" s="38"/>
      <c r="H63" s="39"/>
      <c r="I63" s="37"/>
      <c r="J63" s="39"/>
      <c r="K63" s="39"/>
      <c r="L63" s="37"/>
      <c r="M63" s="37"/>
      <c r="N63" s="37"/>
      <c r="O63" s="14"/>
      <c r="P63" s="14"/>
      <c r="Q63" s="14"/>
      <c r="R63" s="14"/>
      <c r="S63" s="14"/>
    </row>
    <row r="64" spans="1:19" ht="15" x14ac:dyDescent="0.2">
      <c r="A64" s="36"/>
      <c r="B64" s="37"/>
      <c r="C64" s="37"/>
      <c r="D64" s="37"/>
      <c r="E64" s="37"/>
      <c r="F64" s="37"/>
      <c r="G64" s="38"/>
      <c r="H64" s="39"/>
      <c r="I64" s="37"/>
      <c r="J64" s="39"/>
      <c r="K64" s="39"/>
      <c r="L64" s="37"/>
      <c r="M64" s="37"/>
      <c r="N64" s="37"/>
      <c r="O64" s="14"/>
      <c r="P64" s="14"/>
      <c r="Q64" s="14"/>
      <c r="R64" s="14"/>
      <c r="S64" s="14"/>
    </row>
    <row r="65" spans="1:19" ht="15" x14ac:dyDescent="0.2">
      <c r="A65" s="36"/>
      <c r="B65" s="37"/>
      <c r="C65" s="37"/>
      <c r="D65" s="37"/>
      <c r="E65" s="37"/>
      <c r="F65" s="37"/>
      <c r="G65" s="38"/>
      <c r="H65" s="39"/>
      <c r="I65" s="37"/>
      <c r="J65" s="39"/>
      <c r="K65" s="39"/>
      <c r="L65" s="37"/>
      <c r="M65" s="37"/>
      <c r="N65" s="37"/>
      <c r="O65" s="14"/>
      <c r="P65" s="14"/>
      <c r="Q65" s="14"/>
      <c r="R65" s="14"/>
      <c r="S65" s="14"/>
    </row>
    <row r="66" spans="1:19" ht="15" x14ac:dyDescent="0.2">
      <c r="A66" s="14"/>
      <c r="B66" s="37"/>
      <c r="C66" s="37"/>
      <c r="D66" s="37"/>
      <c r="E66" s="37"/>
      <c r="F66" s="37"/>
      <c r="G66" s="38"/>
      <c r="H66" s="39"/>
      <c r="I66" s="37"/>
      <c r="J66" s="39"/>
      <c r="K66" s="39"/>
      <c r="L66" s="37"/>
      <c r="M66" s="37"/>
      <c r="N66" s="37"/>
      <c r="O66" s="14"/>
      <c r="P66" s="14"/>
      <c r="Q66" s="14"/>
      <c r="R66" s="14"/>
      <c r="S66" s="14"/>
    </row>
    <row r="67" spans="1:19" ht="15" x14ac:dyDescent="0.2">
      <c r="A67" s="36"/>
      <c r="B67" s="37"/>
      <c r="C67" s="37"/>
      <c r="D67" s="37"/>
      <c r="E67" s="37"/>
      <c r="F67" s="37"/>
      <c r="G67" s="38"/>
      <c r="H67" s="39"/>
      <c r="I67" s="37"/>
      <c r="J67" s="39"/>
      <c r="K67" s="39"/>
      <c r="L67" s="37"/>
      <c r="M67" s="37"/>
      <c r="N67" s="37"/>
      <c r="O67" s="14"/>
      <c r="P67" s="14"/>
      <c r="Q67" s="14"/>
      <c r="R67" s="14"/>
      <c r="S67" s="14"/>
    </row>
    <row r="68" spans="1:19" ht="15" x14ac:dyDescent="0.2">
      <c r="A68" s="36"/>
      <c r="B68" s="37"/>
      <c r="C68" s="37"/>
      <c r="D68" s="37"/>
      <c r="E68" s="37"/>
      <c r="F68" s="37"/>
      <c r="G68" s="38"/>
      <c r="H68" s="39"/>
      <c r="I68" s="37"/>
      <c r="J68" s="39"/>
      <c r="K68" s="39"/>
      <c r="L68" s="37"/>
      <c r="M68" s="37"/>
      <c r="N68" s="37"/>
      <c r="O68" s="14"/>
      <c r="P68" s="14"/>
      <c r="Q68" s="14"/>
      <c r="R68" s="14"/>
      <c r="S68" s="14"/>
    </row>
    <row r="69" spans="1:19" ht="15" x14ac:dyDescent="0.2">
      <c r="A69" s="36"/>
      <c r="B69" s="37"/>
      <c r="C69" s="37"/>
      <c r="D69" s="37"/>
      <c r="E69" s="37"/>
      <c r="F69" s="37"/>
      <c r="G69" s="38"/>
      <c r="H69" s="39"/>
      <c r="I69" s="37"/>
      <c r="J69" s="39"/>
      <c r="K69" s="39"/>
      <c r="L69" s="37"/>
      <c r="M69" s="37"/>
      <c r="N69" s="37"/>
      <c r="O69" s="14"/>
      <c r="P69" s="14"/>
      <c r="Q69" s="14"/>
      <c r="R69" s="14"/>
      <c r="S69" s="14"/>
    </row>
    <row r="70" spans="1:19" ht="15" x14ac:dyDescent="0.2">
      <c r="A70" s="14"/>
      <c r="B70" s="37"/>
      <c r="C70" s="37"/>
      <c r="D70" s="37"/>
      <c r="E70" s="37"/>
      <c r="F70" s="37"/>
      <c r="G70" s="38"/>
      <c r="H70" s="39"/>
      <c r="I70" s="37"/>
      <c r="J70" s="39"/>
      <c r="K70" s="39"/>
      <c r="L70" s="37"/>
      <c r="M70" s="37"/>
      <c r="N70" s="37"/>
      <c r="O70" s="14"/>
      <c r="P70" s="14"/>
      <c r="Q70" s="14"/>
      <c r="R70" s="14"/>
      <c r="S70" s="14"/>
    </row>
    <row r="71" spans="1:19" ht="15" x14ac:dyDescent="0.2">
      <c r="A71" s="14"/>
      <c r="B71" s="37"/>
      <c r="C71" s="37"/>
      <c r="D71" s="37"/>
      <c r="E71" s="37"/>
      <c r="F71" s="37"/>
      <c r="G71" s="38"/>
      <c r="H71" s="39"/>
      <c r="I71" s="37"/>
      <c r="J71" s="39"/>
      <c r="K71" s="39"/>
      <c r="L71" s="37"/>
      <c r="M71" s="37"/>
      <c r="N71" s="37"/>
      <c r="O71" s="14"/>
      <c r="P71" s="14"/>
      <c r="Q71" s="14"/>
      <c r="R71" s="14"/>
      <c r="S71" s="14"/>
    </row>
    <row r="72" spans="1:19" ht="15" x14ac:dyDescent="0.2">
      <c r="A72" s="14"/>
      <c r="B72" s="37"/>
      <c r="C72" s="37"/>
      <c r="D72" s="37"/>
      <c r="E72" s="37"/>
      <c r="F72" s="37"/>
      <c r="G72" s="38"/>
      <c r="H72" s="39"/>
      <c r="I72" s="37"/>
      <c r="J72" s="39"/>
      <c r="K72" s="39"/>
      <c r="L72" s="37"/>
      <c r="M72" s="37"/>
      <c r="N72" s="37"/>
      <c r="O72" s="14"/>
      <c r="P72" s="14"/>
      <c r="Q72" s="14"/>
      <c r="R72" s="14"/>
      <c r="S72" s="14"/>
    </row>
    <row r="73" spans="1:19" ht="15" x14ac:dyDescent="0.2">
      <c r="A73" s="14"/>
      <c r="B73" s="37"/>
      <c r="C73" s="37"/>
      <c r="D73" s="37"/>
      <c r="E73" s="37"/>
      <c r="F73" s="37"/>
      <c r="G73" s="38"/>
      <c r="H73" s="39"/>
      <c r="I73" s="37"/>
      <c r="J73" s="39"/>
      <c r="K73" s="39"/>
      <c r="L73" s="37"/>
      <c r="M73" s="37"/>
      <c r="N73" s="37"/>
      <c r="O73" s="14"/>
      <c r="P73" s="14"/>
      <c r="Q73" s="14"/>
      <c r="R73" s="14"/>
      <c r="S73" s="14"/>
    </row>
    <row r="74" spans="1:19" ht="15" x14ac:dyDescent="0.2">
      <c r="A74" s="14"/>
      <c r="B74" s="37"/>
      <c r="C74" s="37"/>
      <c r="D74" s="37"/>
      <c r="E74" s="37"/>
      <c r="F74" s="37"/>
      <c r="G74" s="38"/>
      <c r="H74" s="39"/>
      <c r="I74" s="37"/>
      <c r="J74" s="39"/>
      <c r="K74" s="39"/>
      <c r="L74" s="37"/>
      <c r="M74" s="37"/>
      <c r="N74" s="37"/>
      <c r="O74" s="14"/>
      <c r="P74" s="14"/>
      <c r="Q74" s="14"/>
      <c r="R74" s="14"/>
      <c r="S74" s="14"/>
    </row>
    <row r="75" spans="1:19" ht="15" x14ac:dyDescent="0.2">
      <c r="A75" s="14"/>
      <c r="B75" s="37"/>
      <c r="C75" s="37"/>
      <c r="D75" s="37"/>
      <c r="E75" s="37"/>
      <c r="F75" s="37"/>
      <c r="G75" s="38"/>
      <c r="H75" s="39"/>
      <c r="I75" s="37"/>
      <c r="J75" s="39"/>
      <c r="K75" s="39"/>
      <c r="L75" s="37"/>
      <c r="M75" s="37"/>
      <c r="N75" s="37"/>
      <c r="O75" s="14"/>
      <c r="P75" s="14"/>
      <c r="Q75" s="14"/>
      <c r="R75" s="14"/>
      <c r="S75" s="14"/>
    </row>
    <row r="76" spans="1:19" ht="15" x14ac:dyDescent="0.2">
      <c r="A76" s="14"/>
      <c r="B76" s="37"/>
      <c r="C76" s="37"/>
      <c r="D76" s="37"/>
      <c r="E76" s="37"/>
      <c r="F76" s="37"/>
      <c r="G76" s="38"/>
      <c r="H76" s="39"/>
      <c r="I76" s="37"/>
      <c r="J76" s="39"/>
      <c r="K76" s="39"/>
      <c r="L76" s="37"/>
      <c r="M76" s="37"/>
      <c r="N76" s="37"/>
      <c r="O76" s="14"/>
      <c r="P76" s="14"/>
      <c r="Q76" s="14"/>
      <c r="R76" s="14"/>
      <c r="S76" s="14"/>
    </row>
    <row r="77" spans="1:19" ht="15" x14ac:dyDescent="0.2">
      <c r="A77" s="14"/>
      <c r="B77" s="37"/>
      <c r="C77" s="37"/>
      <c r="D77" s="37"/>
      <c r="E77" s="37"/>
      <c r="F77" s="37"/>
      <c r="G77" s="38"/>
      <c r="H77" s="39"/>
      <c r="I77" s="37"/>
      <c r="J77" s="39"/>
      <c r="K77" s="39"/>
      <c r="L77" s="37"/>
      <c r="M77" s="37"/>
      <c r="N77" s="37"/>
      <c r="O77" s="14"/>
      <c r="P77" s="14"/>
      <c r="Q77" s="14"/>
      <c r="R77" s="14"/>
      <c r="S77" s="14"/>
    </row>
    <row r="78" spans="1:19" ht="15" x14ac:dyDescent="0.2">
      <c r="A78" s="14"/>
      <c r="B78" s="37"/>
      <c r="C78" s="37"/>
      <c r="D78" s="37"/>
      <c r="E78" s="37"/>
      <c r="F78" s="37"/>
      <c r="G78" s="38"/>
      <c r="H78" s="39"/>
      <c r="I78" s="37"/>
      <c r="J78" s="39"/>
      <c r="K78" s="39"/>
      <c r="L78" s="37"/>
      <c r="M78" s="37"/>
      <c r="N78" s="37"/>
      <c r="O78" s="14"/>
      <c r="P78" s="14"/>
      <c r="Q78" s="14"/>
      <c r="R78" s="14"/>
      <c r="S78" s="14"/>
    </row>
  </sheetData>
  <mergeCells count="3">
    <mergeCell ref="A1:O1"/>
    <mergeCell ref="A2:O2"/>
    <mergeCell ref="A3:O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2"/>
  <sheetViews>
    <sheetView workbookViewId="0">
      <selection activeCell="A75" sqref="A75"/>
    </sheetView>
  </sheetViews>
  <sheetFormatPr baseColWidth="10" defaultColWidth="8.83203125" defaultRowHeight="15" x14ac:dyDescent="0.2"/>
  <cols>
    <col min="1" max="1" width="255.6640625" bestFit="1" customWidth="1"/>
  </cols>
  <sheetData>
    <row r="1" spans="1:1" ht="19" x14ac:dyDescent="0.25">
      <c r="A1" s="50" t="s">
        <v>94</v>
      </c>
    </row>
    <row r="2" spans="1:1" ht="19" x14ac:dyDescent="0.25">
      <c r="A2" s="50" t="s">
        <v>95</v>
      </c>
    </row>
    <row r="4" spans="1:1" ht="16" x14ac:dyDescent="0.2">
      <c r="A4" t="s">
        <v>115</v>
      </c>
    </row>
    <row r="6" spans="1:1" ht="16" x14ac:dyDescent="0.2">
      <c r="A6" t="s">
        <v>116</v>
      </c>
    </row>
    <row r="8" spans="1:1" ht="16" x14ac:dyDescent="0.2">
      <c r="A8" t="s">
        <v>117</v>
      </c>
    </row>
    <row r="10" spans="1:1" ht="19" x14ac:dyDescent="0.25">
      <c r="A10" s="50" t="s">
        <v>96</v>
      </c>
    </row>
    <row r="12" spans="1:1" ht="16" x14ac:dyDescent="0.2">
      <c r="A12" t="s">
        <v>118</v>
      </c>
    </row>
    <row r="14" spans="1:1" ht="16" x14ac:dyDescent="0.2">
      <c r="A14" t="s">
        <v>119</v>
      </c>
    </row>
    <row r="16" spans="1:1" ht="16" x14ac:dyDescent="0.2">
      <c r="A16" t="s">
        <v>120</v>
      </c>
    </row>
    <row r="18" spans="1:1" ht="16" x14ac:dyDescent="0.2">
      <c r="A18" t="s">
        <v>121</v>
      </c>
    </row>
    <row r="20" spans="1:1" ht="16" x14ac:dyDescent="0.2">
      <c r="A20" t="s">
        <v>122</v>
      </c>
    </row>
    <row r="22" spans="1:1" ht="16" x14ac:dyDescent="0.2">
      <c r="A22" t="s">
        <v>123</v>
      </c>
    </row>
    <row r="24" spans="1:1" ht="16" x14ac:dyDescent="0.2">
      <c r="A24" t="s">
        <v>124</v>
      </c>
    </row>
    <row r="26" spans="1:1" x14ac:dyDescent="0.2">
      <c r="A26" t="s">
        <v>98</v>
      </c>
    </row>
    <row r="28" spans="1:1" x14ac:dyDescent="0.2">
      <c r="A28" t="s">
        <v>97</v>
      </c>
    </row>
    <row r="30" spans="1:1" x14ac:dyDescent="0.2">
      <c r="A30" t="s">
        <v>99</v>
      </c>
    </row>
    <row r="33" spans="1:1" x14ac:dyDescent="0.2">
      <c r="A33" t="s">
        <v>100</v>
      </c>
    </row>
    <row r="35" spans="1:1" x14ac:dyDescent="0.2">
      <c r="A35" t="s">
        <v>101</v>
      </c>
    </row>
    <row r="37" spans="1:1" x14ac:dyDescent="0.2">
      <c r="A37" t="s">
        <v>102</v>
      </c>
    </row>
    <row r="39" spans="1:1" x14ac:dyDescent="0.2">
      <c r="A39" t="s">
        <v>103</v>
      </c>
    </row>
    <row r="41" spans="1:1" x14ac:dyDescent="0.2">
      <c r="A41" t="s">
        <v>104</v>
      </c>
    </row>
    <row r="43" spans="1:1" x14ac:dyDescent="0.2">
      <c r="A43" t="s">
        <v>105</v>
      </c>
    </row>
    <row r="45" spans="1:1" x14ac:dyDescent="0.2">
      <c r="A45" t="s">
        <v>106</v>
      </c>
    </row>
    <row r="47" spans="1:1" x14ac:dyDescent="0.2">
      <c r="A47" t="s">
        <v>107</v>
      </c>
    </row>
    <row r="49" spans="1:1" x14ac:dyDescent="0.2">
      <c r="A49" t="s">
        <v>108</v>
      </c>
    </row>
    <row r="51" spans="1:1" x14ac:dyDescent="0.2">
      <c r="A51" t="s">
        <v>109</v>
      </c>
    </row>
    <row r="53" spans="1:1" x14ac:dyDescent="0.2">
      <c r="A53" t="s">
        <v>110</v>
      </c>
    </row>
    <row r="55" spans="1:1" x14ac:dyDescent="0.2">
      <c r="A55" t="s">
        <v>111</v>
      </c>
    </row>
    <row r="58" spans="1:1" x14ac:dyDescent="0.2">
      <c r="A58" t="s">
        <v>112</v>
      </c>
    </row>
    <row r="60" spans="1:1" x14ac:dyDescent="0.2">
      <c r="A60" t="s">
        <v>113</v>
      </c>
    </row>
    <row r="62" spans="1:1" x14ac:dyDescent="0.2">
      <c r="A6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0"/>
  <sheetViews>
    <sheetView workbookViewId="0">
      <selection activeCell="F14" sqref="F14"/>
    </sheetView>
  </sheetViews>
  <sheetFormatPr baseColWidth="10" defaultColWidth="8.83203125" defaultRowHeight="15" x14ac:dyDescent="0.2"/>
  <cols>
    <col min="1" max="1" width="20.5" customWidth="1"/>
    <col min="2" max="2" width="21.5" customWidth="1"/>
    <col min="3" max="3" width="12.6640625" bestFit="1" customWidth="1"/>
    <col min="4" max="4" width="14.1640625" customWidth="1"/>
    <col min="5" max="5" width="15.83203125" customWidth="1"/>
  </cols>
  <sheetData>
    <row r="1" spans="1:5" ht="18.75" customHeight="1" x14ac:dyDescent="0.2">
      <c r="A1" s="54" t="s">
        <v>57</v>
      </c>
      <c r="B1" s="54"/>
      <c r="C1" s="54"/>
      <c r="D1" s="54"/>
      <c r="E1" s="54"/>
    </row>
    <row r="3" spans="1:5" ht="16" x14ac:dyDescent="0.2">
      <c r="A3" s="44" t="s">
        <v>58</v>
      </c>
      <c r="B3" s="45" t="s">
        <v>59</v>
      </c>
      <c r="C3" s="45" t="s">
        <v>60</v>
      </c>
      <c r="D3" s="46" t="s">
        <v>61</v>
      </c>
      <c r="E3" s="45" t="s">
        <v>62</v>
      </c>
    </row>
    <row r="4" spans="1:5" x14ac:dyDescent="0.2">
      <c r="A4" s="47"/>
      <c r="B4" s="47"/>
      <c r="C4" s="47"/>
      <c r="D4" s="47"/>
      <c r="E4" s="47"/>
    </row>
    <row r="5" spans="1:5" x14ac:dyDescent="0.2">
      <c r="A5" s="47"/>
      <c r="B5" s="47"/>
      <c r="C5" s="47"/>
      <c r="D5" s="47"/>
      <c r="E5" s="47"/>
    </row>
    <row r="6" spans="1:5" x14ac:dyDescent="0.2">
      <c r="A6" s="47"/>
      <c r="B6" s="47"/>
      <c r="C6" s="47"/>
      <c r="D6" s="47"/>
      <c r="E6" s="47"/>
    </row>
    <row r="7" spans="1:5" x14ac:dyDescent="0.2">
      <c r="A7" s="47"/>
      <c r="B7" s="47"/>
      <c r="C7" s="47"/>
      <c r="D7" s="47"/>
      <c r="E7" s="47"/>
    </row>
    <row r="8" spans="1:5" x14ac:dyDescent="0.2">
      <c r="A8" s="47"/>
      <c r="B8" s="47"/>
      <c r="C8" s="47"/>
      <c r="D8" s="47"/>
      <c r="E8" s="47"/>
    </row>
    <row r="9" spans="1:5" x14ac:dyDescent="0.2">
      <c r="A9" s="47"/>
      <c r="B9" s="47"/>
      <c r="C9" s="47"/>
      <c r="D9" s="47"/>
      <c r="E9" s="47"/>
    </row>
    <row r="10" spans="1:5" x14ac:dyDescent="0.2">
      <c r="A10" s="47"/>
      <c r="B10" s="47"/>
      <c r="C10" s="47"/>
      <c r="D10" s="47"/>
      <c r="E10" s="47"/>
    </row>
    <row r="11" spans="1:5" x14ac:dyDescent="0.2">
      <c r="A11" s="47"/>
      <c r="B11" s="47"/>
      <c r="C11" s="47"/>
      <c r="D11" s="47"/>
      <c r="E11" s="47"/>
    </row>
    <row r="12" spans="1:5" x14ac:dyDescent="0.2">
      <c r="A12" s="47"/>
      <c r="B12" s="47"/>
      <c r="C12" s="47"/>
      <c r="D12" s="47"/>
      <c r="E12" s="47"/>
    </row>
    <row r="13" spans="1:5" x14ac:dyDescent="0.2">
      <c r="A13" s="47"/>
      <c r="B13" s="47"/>
      <c r="C13" s="47"/>
      <c r="D13" s="47"/>
      <c r="E13" s="47"/>
    </row>
    <row r="14" spans="1:5" x14ac:dyDescent="0.2">
      <c r="A14" s="47"/>
      <c r="B14" s="47"/>
      <c r="C14" s="47"/>
      <c r="D14" s="47"/>
      <c r="E14" s="47"/>
    </row>
    <row r="15" spans="1:5" x14ac:dyDescent="0.2">
      <c r="A15" s="47"/>
      <c r="B15" s="47"/>
      <c r="C15" s="47"/>
      <c r="D15" s="47"/>
      <c r="E15" s="47"/>
    </row>
    <row r="16" spans="1:5" x14ac:dyDescent="0.2">
      <c r="A16" s="47"/>
      <c r="B16" s="47"/>
      <c r="C16" s="47"/>
      <c r="D16" s="47"/>
      <c r="E16" s="47"/>
    </row>
    <row r="17" spans="1:5" x14ac:dyDescent="0.2">
      <c r="A17" s="47"/>
      <c r="B17" s="47"/>
      <c r="C17" s="47"/>
      <c r="D17" s="47"/>
      <c r="E17" s="47"/>
    </row>
    <row r="18" spans="1:5" x14ac:dyDescent="0.2">
      <c r="A18" s="47"/>
      <c r="B18" s="47"/>
      <c r="C18" s="47"/>
      <c r="D18" s="47"/>
      <c r="E18" s="47"/>
    </row>
    <row r="19" spans="1:5" x14ac:dyDescent="0.2">
      <c r="A19" s="47"/>
      <c r="B19" s="47"/>
      <c r="C19" s="47"/>
      <c r="D19" s="47"/>
      <c r="E19" s="47"/>
    </row>
    <row r="20" spans="1:5" x14ac:dyDescent="0.2">
      <c r="A20" s="47"/>
      <c r="B20" s="47"/>
      <c r="C20" s="47"/>
      <c r="D20" s="47"/>
      <c r="E20" s="47"/>
    </row>
    <row r="21" spans="1:5" x14ac:dyDescent="0.2">
      <c r="A21" s="47"/>
      <c r="B21" s="47"/>
      <c r="C21" s="47"/>
      <c r="D21" s="47"/>
      <c r="E21" s="47"/>
    </row>
    <row r="22" spans="1:5" x14ac:dyDescent="0.2">
      <c r="A22" s="47"/>
      <c r="B22" s="47"/>
      <c r="C22" s="47"/>
      <c r="D22" s="47"/>
      <c r="E22" s="47"/>
    </row>
    <row r="23" spans="1:5" x14ac:dyDescent="0.2">
      <c r="A23" s="47"/>
      <c r="B23" s="47"/>
      <c r="C23" s="47"/>
      <c r="D23" s="47"/>
      <c r="E23" s="47"/>
    </row>
    <row r="24" spans="1:5" x14ac:dyDescent="0.2">
      <c r="A24" s="47"/>
      <c r="B24" s="47"/>
      <c r="C24" s="47"/>
      <c r="D24" s="47"/>
      <c r="E24" s="47"/>
    </row>
    <row r="25" spans="1:5" x14ac:dyDescent="0.2">
      <c r="A25" s="47"/>
      <c r="B25" s="47"/>
      <c r="C25" s="47"/>
      <c r="D25" s="47"/>
      <c r="E25" s="47"/>
    </row>
    <row r="26" spans="1:5" x14ac:dyDescent="0.2">
      <c r="A26" s="47"/>
      <c r="B26" s="47"/>
      <c r="C26" s="47"/>
      <c r="D26" s="47"/>
      <c r="E26" s="47"/>
    </row>
    <row r="27" spans="1:5" x14ac:dyDescent="0.2">
      <c r="A27" s="47"/>
      <c r="B27" s="47"/>
      <c r="C27" s="47"/>
      <c r="D27" s="47"/>
      <c r="E27" s="47"/>
    </row>
    <row r="28" spans="1:5" x14ac:dyDescent="0.2">
      <c r="A28" s="47"/>
      <c r="B28" s="47"/>
      <c r="C28" s="47"/>
      <c r="D28" s="47"/>
      <c r="E28" s="47"/>
    </row>
    <row r="29" spans="1:5" x14ac:dyDescent="0.2">
      <c r="A29" s="47"/>
      <c r="B29" s="47"/>
      <c r="C29" s="47"/>
      <c r="D29" s="47"/>
      <c r="E29" s="47"/>
    </row>
    <row r="30" spans="1:5" x14ac:dyDescent="0.2">
      <c r="A30" s="47"/>
      <c r="B30" s="47"/>
      <c r="C30" s="47"/>
      <c r="D30" s="47"/>
      <c r="E30" s="47"/>
    </row>
    <row r="31" spans="1:5" x14ac:dyDescent="0.2">
      <c r="A31" s="47"/>
      <c r="B31" s="47"/>
      <c r="C31" s="47"/>
      <c r="D31" s="47"/>
      <c r="E31" s="47"/>
    </row>
    <row r="32" spans="1:5" x14ac:dyDescent="0.2">
      <c r="A32" s="47"/>
      <c r="B32" s="47"/>
      <c r="C32" s="47"/>
      <c r="D32" s="47"/>
      <c r="E32" s="47"/>
    </row>
    <row r="33" spans="1:5" x14ac:dyDescent="0.2">
      <c r="A33" s="47"/>
      <c r="B33" s="47"/>
      <c r="C33" s="47"/>
      <c r="D33" s="47"/>
      <c r="E33" s="47"/>
    </row>
    <row r="34" spans="1:5" x14ac:dyDescent="0.2">
      <c r="A34" s="47"/>
      <c r="B34" s="47"/>
      <c r="C34" s="47"/>
      <c r="D34" s="47"/>
      <c r="E34" s="47"/>
    </row>
    <row r="35" spans="1:5" x14ac:dyDescent="0.2">
      <c r="A35" s="47"/>
      <c r="B35" s="47"/>
      <c r="C35" s="47"/>
      <c r="D35" s="47"/>
      <c r="E35" s="47"/>
    </row>
    <row r="36" spans="1:5" x14ac:dyDescent="0.2">
      <c r="A36" s="47"/>
      <c r="B36" s="47"/>
      <c r="C36" s="47"/>
      <c r="D36" s="47"/>
      <c r="E36" s="47"/>
    </row>
    <row r="37" spans="1:5" x14ac:dyDescent="0.2">
      <c r="A37" s="47"/>
      <c r="B37" s="47"/>
      <c r="C37" s="47"/>
      <c r="D37" s="47"/>
      <c r="E37" s="47"/>
    </row>
    <row r="38" spans="1:5" x14ac:dyDescent="0.2">
      <c r="A38" s="47"/>
      <c r="B38" s="47"/>
      <c r="C38" s="47"/>
      <c r="D38" s="47"/>
      <c r="E38" s="47"/>
    </row>
    <row r="39" spans="1:5" x14ac:dyDescent="0.2">
      <c r="A39" s="47"/>
      <c r="B39" s="47"/>
      <c r="C39" s="47"/>
      <c r="D39" s="47"/>
      <c r="E39" s="47"/>
    </row>
    <row r="40" spans="1:5" x14ac:dyDescent="0.2">
      <c r="A40" s="47"/>
      <c r="B40" s="47"/>
      <c r="C40" s="47"/>
      <c r="D40" s="47"/>
      <c r="E40" s="47"/>
    </row>
  </sheetData>
  <mergeCells count="1">
    <mergeCell ref="A1:E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workbookViewId="0">
      <selection activeCell="I11" sqref="I11"/>
    </sheetView>
  </sheetViews>
  <sheetFormatPr baseColWidth="10" defaultColWidth="8.83203125" defaultRowHeight="15" x14ac:dyDescent="0.2"/>
  <cols>
    <col min="1" max="1" width="20.33203125" customWidth="1"/>
    <col min="2" max="2" width="25.5" customWidth="1"/>
    <col min="3" max="3" width="19.6640625" customWidth="1"/>
    <col min="4" max="4" width="18.5" customWidth="1"/>
    <col min="6" max="6" width="27.5" customWidth="1"/>
  </cols>
  <sheetData>
    <row r="1" spans="1:6" ht="18" x14ac:dyDescent="0.2">
      <c r="A1" s="54" t="s">
        <v>92</v>
      </c>
      <c r="B1" s="54"/>
      <c r="C1" s="54"/>
      <c r="D1" s="54"/>
      <c r="F1" s="49"/>
    </row>
    <row r="3" spans="1:6" x14ac:dyDescent="0.2">
      <c r="A3" s="48" t="s">
        <v>63</v>
      </c>
      <c r="B3" s="48" t="s">
        <v>64</v>
      </c>
      <c r="C3" s="48" t="s">
        <v>65</v>
      </c>
      <c r="D3" s="48" t="s">
        <v>66</v>
      </c>
    </row>
    <row r="4" spans="1:6" x14ac:dyDescent="0.2">
      <c r="A4" s="47"/>
      <c r="B4" s="47"/>
      <c r="C4" s="47"/>
      <c r="D4" s="47"/>
    </row>
    <row r="5" spans="1:6" x14ac:dyDescent="0.2">
      <c r="A5" s="47"/>
      <c r="B5" s="47"/>
      <c r="C5" s="47"/>
      <c r="D5" s="47"/>
    </row>
    <row r="6" spans="1:6" x14ac:dyDescent="0.2">
      <c r="A6" s="47"/>
      <c r="B6" s="47"/>
      <c r="C6" s="47"/>
      <c r="D6" s="47"/>
    </row>
    <row r="7" spans="1:6" x14ac:dyDescent="0.2">
      <c r="A7" s="47"/>
      <c r="B7" s="47"/>
      <c r="C7" s="47"/>
      <c r="D7" s="47"/>
    </row>
    <row r="8" spans="1:6" x14ac:dyDescent="0.2">
      <c r="A8" s="47"/>
      <c r="B8" s="47"/>
      <c r="C8" s="47"/>
      <c r="D8" s="47"/>
    </row>
    <row r="9" spans="1:6" x14ac:dyDescent="0.2">
      <c r="A9" s="47"/>
      <c r="B9" s="47"/>
      <c r="C9" s="47"/>
      <c r="D9" s="47"/>
    </row>
    <row r="10" spans="1:6" x14ac:dyDescent="0.2">
      <c r="A10" s="47"/>
      <c r="B10" s="47"/>
      <c r="C10" s="47"/>
      <c r="D10" s="47"/>
    </row>
    <row r="11" spans="1:6" x14ac:dyDescent="0.2">
      <c r="A11" s="47"/>
      <c r="B11" s="47"/>
      <c r="C11" s="47"/>
      <c r="D11" s="47"/>
    </row>
    <row r="12" spans="1:6" x14ac:dyDescent="0.2">
      <c r="A12" s="47"/>
      <c r="B12" s="47"/>
      <c r="C12" s="47"/>
      <c r="D12" s="47"/>
    </row>
    <row r="13" spans="1:6" x14ac:dyDescent="0.2">
      <c r="A13" s="47"/>
      <c r="B13" s="47"/>
      <c r="C13" s="47"/>
      <c r="D13" s="47"/>
    </row>
    <row r="14" spans="1:6" x14ac:dyDescent="0.2">
      <c r="A14" s="47"/>
      <c r="B14" s="47"/>
      <c r="C14" s="47"/>
      <c r="D14" s="47"/>
    </row>
    <row r="15" spans="1:6" x14ac:dyDescent="0.2">
      <c r="A15" s="47"/>
      <c r="B15" s="47"/>
      <c r="C15" s="47"/>
      <c r="D15" s="47"/>
    </row>
    <row r="16" spans="1:6" x14ac:dyDescent="0.2">
      <c r="A16" s="47"/>
      <c r="B16" s="47"/>
      <c r="C16" s="47"/>
      <c r="D16" s="47"/>
    </row>
    <row r="17" spans="1:4" x14ac:dyDescent="0.2">
      <c r="A17" s="47"/>
      <c r="B17" s="47"/>
      <c r="C17" s="47"/>
      <c r="D17" s="47"/>
    </row>
    <row r="18" spans="1:4" x14ac:dyDescent="0.2">
      <c r="A18" s="47"/>
      <c r="B18" s="47"/>
      <c r="C18" s="47"/>
      <c r="D18" s="47"/>
    </row>
    <row r="19" spans="1:4" x14ac:dyDescent="0.2">
      <c r="A19" s="47"/>
      <c r="B19" s="47"/>
      <c r="C19" s="47"/>
      <c r="D19" s="47"/>
    </row>
    <row r="20" spans="1:4" x14ac:dyDescent="0.2">
      <c r="A20" s="47"/>
      <c r="B20" s="47"/>
      <c r="C20" s="47"/>
      <c r="D20" s="47"/>
    </row>
    <row r="21" spans="1:4" x14ac:dyDescent="0.2">
      <c r="A21" s="47"/>
      <c r="B21" s="47"/>
      <c r="C21" s="47"/>
      <c r="D21" s="47"/>
    </row>
    <row r="22" spans="1:4" x14ac:dyDescent="0.2">
      <c r="A22" s="47"/>
      <c r="B22" s="47"/>
      <c r="C22" s="47"/>
      <c r="D22" s="47"/>
    </row>
    <row r="23" spans="1:4" x14ac:dyDescent="0.2">
      <c r="A23" s="47"/>
      <c r="B23" s="47"/>
      <c r="C23" s="47"/>
      <c r="D23" s="47"/>
    </row>
    <row r="24" spans="1:4" x14ac:dyDescent="0.2">
      <c r="A24" s="47"/>
      <c r="B24" s="47"/>
      <c r="C24" s="47"/>
      <c r="D24" s="47"/>
    </row>
    <row r="25" spans="1:4" x14ac:dyDescent="0.2">
      <c r="A25" s="47"/>
      <c r="B25" s="47"/>
      <c r="C25" s="47"/>
      <c r="D25" s="47"/>
    </row>
    <row r="26" spans="1:4" x14ac:dyDescent="0.2">
      <c r="A26" s="47"/>
      <c r="B26" s="47"/>
      <c r="C26" s="47"/>
      <c r="D26" s="47"/>
    </row>
    <row r="27" spans="1:4" x14ac:dyDescent="0.2">
      <c r="A27" s="47"/>
      <c r="B27" s="47"/>
      <c r="C27" s="47"/>
      <c r="D27" s="47"/>
    </row>
    <row r="28" spans="1:4" x14ac:dyDescent="0.2">
      <c r="A28" s="47"/>
      <c r="B28" s="47"/>
      <c r="C28" s="47"/>
      <c r="D28" s="47"/>
    </row>
    <row r="29" spans="1:4" x14ac:dyDescent="0.2">
      <c r="A29" s="47"/>
      <c r="B29" s="47"/>
      <c r="C29" s="47"/>
      <c r="D29" s="47"/>
    </row>
    <row r="30" spans="1:4" x14ac:dyDescent="0.2">
      <c r="A30" s="47"/>
      <c r="B30" s="47"/>
      <c r="C30" s="47"/>
      <c r="D30" s="47"/>
    </row>
    <row r="31" spans="1:4" x14ac:dyDescent="0.2">
      <c r="A31" s="47"/>
      <c r="B31" s="47"/>
      <c r="C31" s="47"/>
      <c r="D31" s="47"/>
    </row>
    <row r="32" spans="1:4" x14ac:dyDescent="0.2">
      <c r="A32" s="47"/>
      <c r="B32" s="47"/>
      <c r="C32" s="47"/>
      <c r="D32" s="47"/>
    </row>
    <row r="33" spans="1:4" x14ac:dyDescent="0.2">
      <c r="A33" s="47"/>
      <c r="B33" s="47"/>
      <c r="C33" s="47"/>
      <c r="D33" s="47"/>
    </row>
    <row r="34" spans="1:4" x14ac:dyDescent="0.2">
      <c r="A34" s="47"/>
      <c r="B34" s="47"/>
      <c r="C34" s="47"/>
      <c r="D34" s="47"/>
    </row>
    <row r="35" spans="1:4" x14ac:dyDescent="0.2">
      <c r="A35" s="47"/>
      <c r="B35" s="47"/>
      <c r="C35" s="47"/>
      <c r="D35" s="47"/>
    </row>
    <row r="36" spans="1:4" x14ac:dyDescent="0.2">
      <c r="A36" s="47"/>
      <c r="B36" s="47"/>
      <c r="C36" s="47"/>
      <c r="D36" s="47"/>
    </row>
    <row r="37" spans="1:4" x14ac:dyDescent="0.2">
      <c r="A37" s="47"/>
      <c r="B37" s="47"/>
      <c r="C37" s="47"/>
      <c r="D37" s="47"/>
    </row>
    <row r="38" spans="1:4" x14ac:dyDescent="0.2">
      <c r="A38" s="47"/>
      <c r="B38" s="47"/>
      <c r="C38" s="47"/>
      <c r="D38" s="47"/>
    </row>
    <row r="39" spans="1:4" x14ac:dyDescent="0.2">
      <c r="A39" s="47"/>
      <c r="B39" s="47"/>
      <c r="C39" s="47"/>
      <c r="D39" s="47"/>
    </row>
  </sheetData>
  <mergeCells count="1">
    <mergeCell ref="A1:D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26"/>
  <sheetViews>
    <sheetView workbookViewId="0">
      <selection activeCell="G35" sqref="G35"/>
    </sheetView>
  </sheetViews>
  <sheetFormatPr baseColWidth="10" defaultColWidth="8.83203125" defaultRowHeight="15" x14ac:dyDescent="0.2"/>
  <cols>
    <col min="1" max="1" width="40.83203125" bestFit="1" customWidth="1"/>
  </cols>
  <sheetData>
    <row r="2" spans="1:2" ht="16" x14ac:dyDescent="0.2">
      <c r="A2" s="55" t="s">
        <v>93</v>
      </c>
      <c r="B2" s="55"/>
    </row>
    <row r="5" spans="1:2" ht="16" x14ac:dyDescent="0.2">
      <c r="A5" s="55" t="s">
        <v>79</v>
      </c>
      <c r="B5" s="55"/>
    </row>
    <row r="8" spans="1:2" ht="17" x14ac:dyDescent="0.2">
      <c r="A8" s="1" t="s">
        <v>67</v>
      </c>
    </row>
    <row r="9" spans="1:2" ht="16" x14ac:dyDescent="0.2">
      <c r="A9" s="41"/>
    </row>
    <row r="10" spans="1:2" ht="17" x14ac:dyDescent="0.2">
      <c r="A10" s="41" t="s">
        <v>72</v>
      </c>
    </row>
    <row r="11" spans="1:2" ht="17" x14ac:dyDescent="0.2">
      <c r="A11" s="41" t="s">
        <v>73</v>
      </c>
    </row>
    <row r="12" spans="1:2" ht="17" x14ac:dyDescent="0.2">
      <c r="A12" s="41" t="s">
        <v>74</v>
      </c>
    </row>
    <row r="13" spans="1:2" ht="16" x14ac:dyDescent="0.2">
      <c r="A13" s="41"/>
    </row>
    <row r="14" spans="1:2" ht="17" x14ac:dyDescent="0.2">
      <c r="A14" s="1" t="s">
        <v>68</v>
      </c>
    </row>
    <row r="15" spans="1:2" ht="16" x14ac:dyDescent="0.2">
      <c r="A15" s="41"/>
    </row>
    <row r="16" spans="1:2" ht="17" x14ac:dyDescent="0.2">
      <c r="A16" s="41" t="s">
        <v>75</v>
      </c>
    </row>
    <row r="17" spans="1:2" ht="17" x14ac:dyDescent="0.2">
      <c r="A17" s="41" t="s">
        <v>76</v>
      </c>
    </row>
    <row r="18" spans="1:2" ht="17" x14ac:dyDescent="0.2">
      <c r="A18" s="41" t="s">
        <v>77</v>
      </c>
      <c r="B18" s="41"/>
    </row>
    <row r="19" spans="1:2" ht="17" x14ac:dyDescent="0.2">
      <c r="A19" s="41" t="s">
        <v>78</v>
      </c>
    </row>
    <row r="20" spans="1:2" ht="17" x14ac:dyDescent="0.2">
      <c r="A20" s="41" t="s">
        <v>69</v>
      </c>
      <c r="B20" s="42"/>
    </row>
    <row r="21" spans="1:2" ht="17" x14ac:dyDescent="0.2">
      <c r="A21" s="41" t="s">
        <v>70</v>
      </c>
      <c r="B21" s="42"/>
    </row>
    <row r="22" spans="1:2" ht="17" x14ac:dyDescent="0.2">
      <c r="A22" s="41" t="s">
        <v>71</v>
      </c>
      <c r="B22" s="42"/>
    </row>
    <row r="23" spans="1:2" ht="16" x14ac:dyDescent="0.2">
      <c r="A23" s="41"/>
    </row>
    <row r="24" spans="1:2" ht="16" x14ac:dyDescent="0.2">
      <c r="A24" s="41"/>
    </row>
    <row r="25" spans="1:2" ht="16" x14ac:dyDescent="0.2">
      <c r="A25" s="41"/>
    </row>
    <row r="26" spans="1:2" ht="16" x14ac:dyDescent="0.2">
      <c r="A26" s="41"/>
    </row>
  </sheetData>
  <mergeCells count="2">
    <mergeCell ref="A2:B2"/>
    <mergeCell ref="A5:B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2:B42"/>
  <sheetViews>
    <sheetView topLeftCell="A10" workbookViewId="0">
      <selection activeCell="G21" sqref="G21"/>
    </sheetView>
  </sheetViews>
  <sheetFormatPr baseColWidth="10" defaultColWidth="8.83203125" defaultRowHeight="15" x14ac:dyDescent="0.2"/>
  <cols>
    <col min="1" max="1" width="10.5" customWidth="1"/>
    <col min="2" max="2" width="79.33203125" customWidth="1"/>
  </cols>
  <sheetData>
    <row r="12" spans="1:2" ht="19" x14ac:dyDescent="0.25">
      <c r="A12" s="56" t="s">
        <v>80</v>
      </c>
      <c r="B12" s="56"/>
    </row>
    <row r="13" spans="1:2" ht="19" x14ac:dyDescent="0.25">
      <c r="A13" s="56" t="s">
        <v>89</v>
      </c>
      <c r="B13" s="56"/>
    </row>
    <row r="14" spans="1:2" ht="19" x14ac:dyDescent="0.25">
      <c r="A14" s="56" t="s">
        <v>88</v>
      </c>
      <c r="B14" s="56"/>
    </row>
    <row r="17" spans="1:2" x14ac:dyDescent="0.2">
      <c r="A17" s="43" t="s">
        <v>81</v>
      </c>
      <c r="B17" t="s">
        <v>90</v>
      </c>
    </row>
    <row r="18" spans="1:2" x14ac:dyDescent="0.2">
      <c r="B18" t="s">
        <v>85</v>
      </c>
    </row>
    <row r="19" spans="1:2" x14ac:dyDescent="0.2">
      <c r="B19" t="s">
        <v>130</v>
      </c>
    </row>
    <row r="22" spans="1:2" x14ac:dyDescent="0.2">
      <c r="A22" t="s">
        <v>82</v>
      </c>
    </row>
    <row r="26" spans="1:2" x14ac:dyDescent="0.2">
      <c r="B26" t="s">
        <v>72</v>
      </c>
    </row>
    <row r="28" spans="1:2" x14ac:dyDescent="0.2">
      <c r="B28" t="s">
        <v>75</v>
      </c>
    </row>
    <row r="29" spans="1:2" x14ac:dyDescent="0.2">
      <c r="B29" t="s">
        <v>126</v>
      </c>
    </row>
    <row r="30" spans="1:2" x14ac:dyDescent="0.2">
      <c r="B30" t="s">
        <v>127</v>
      </c>
    </row>
    <row r="31" spans="1:2" x14ac:dyDescent="0.2">
      <c r="B31" t="s">
        <v>128</v>
      </c>
    </row>
    <row r="32" spans="1:2" x14ac:dyDescent="0.2">
      <c r="B32" t="s">
        <v>129</v>
      </c>
    </row>
    <row r="36" spans="1:2" x14ac:dyDescent="0.2">
      <c r="A36" t="s">
        <v>86</v>
      </c>
    </row>
    <row r="37" spans="1:2" x14ac:dyDescent="0.2">
      <c r="A37" t="s">
        <v>87</v>
      </c>
    </row>
    <row r="40" spans="1:2" x14ac:dyDescent="0.2">
      <c r="B40" t="s">
        <v>83</v>
      </c>
    </row>
    <row r="42" spans="1:2" x14ac:dyDescent="0.2">
      <c r="B42" t="s">
        <v>84</v>
      </c>
    </row>
  </sheetData>
  <mergeCells count="3">
    <mergeCell ref="A12:B12"/>
    <mergeCell ref="A13:B13"/>
    <mergeCell ref="A14:B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Region FS Report-Monthly</vt:lpstr>
      <vt:lpstr>AC description</vt:lpstr>
      <vt:lpstr>Charter payments</vt:lpstr>
      <vt:lpstr>Scholarships Awarded</vt:lpstr>
      <vt:lpstr>Region treasurer info</vt:lpstr>
      <vt:lpstr>Signature 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2019-03-21T18:56:25Z</cp:lastPrinted>
  <dcterms:created xsi:type="dcterms:W3CDTF">2019-03-21T18:02:07Z</dcterms:created>
  <dcterms:modified xsi:type="dcterms:W3CDTF">2019-05-06T20:25:43Z</dcterms:modified>
</cp:coreProperties>
</file>